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rejcovad\Desktop\"/>
    </mc:Choice>
  </mc:AlternateContent>
  <bookViews>
    <workbookView xWindow="0" yWindow="0" windowWidth="0" windowHeight="0"/>
  </bookViews>
  <sheets>
    <sheet name="Rekapitulace stavby" sheetId="1" r:id="rId1"/>
    <sheet name="SO 101 - Komunikace a cho..." sheetId="2" r:id="rId2"/>
    <sheet name="SO 000 - Ostatní a vedlej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Komunikace a cho...'!$C$122:$K$286</definedName>
    <definedName name="_xlnm.Print_Area" localSheetId="1">'SO 101 - Komunikace a cho...'!$C$4:$J$76,'SO 101 - Komunikace a cho...'!$C$110:$J$286</definedName>
    <definedName name="_xlnm.Print_Titles" localSheetId="1">'SO 101 - Komunikace a cho...'!$122:$122</definedName>
    <definedName name="_xlnm._FilterDatabase" localSheetId="2" hidden="1">'SO 000 - Ostatní a vedlej...'!$C$118:$K$138</definedName>
    <definedName name="_xlnm.Print_Area" localSheetId="2">'SO 000 - Ostatní a vedlej...'!$C$4:$J$76,'SO 000 - Ostatní a vedlej...'!$C$106:$J$138</definedName>
    <definedName name="_xlnm.Print_Titles" localSheetId="2">'SO 000 - Ostatní a vedlej...'!$118:$118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109"/>
  <c i="2" r="J37"/>
  <c r="J36"/>
  <c i="1" r="AY95"/>
  <c i="2" r="J35"/>
  <c i="1" r="AX95"/>
  <c i="2" r="BI286"/>
  <c r="BH286"/>
  <c r="BG286"/>
  <c r="BF286"/>
  <c r="T286"/>
  <c r="T285"/>
  <c r="R286"/>
  <c r="R285"/>
  <c r="P286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79"/>
  <c r="BH179"/>
  <c r="BG179"/>
  <c r="BF179"/>
  <c r="T179"/>
  <c r="R179"/>
  <c r="P179"/>
  <c r="BI173"/>
  <c r="BH173"/>
  <c r="BG173"/>
  <c r="BF173"/>
  <c r="T173"/>
  <c r="R173"/>
  <c r="P173"/>
  <c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61"/>
  <c r="BH161"/>
  <c r="BG161"/>
  <c r="BF161"/>
  <c r="T161"/>
  <c r="R161"/>
  <c r="P161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89"/>
  <c r="E7"/>
  <c r="E113"/>
  <c i="1" r="L90"/>
  <c r="AM90"/>
  <c r="AM89"/>
  <c r="L89"/>
  <c r="AM87"/>
  <c r="L87"/>
  <c r="L85"/>
  <c r="L84"/>
  <c i="2" r="BK283"/>
  <c r="BK275"/>
  <c r="BK269"/>
  <c r="J245"/>
  <c r="BK237"/>
  <c r="J220"/>
  <c r="J208"/>
  <c r="J199"/>
  <c r="J179"/>
  <c r="BK148"/>
  <c r="BK136"/>
  <c r="BK126"/>
  <c r="BK260"/>
  <c r="BK242"/>
  <c r="J233"/>
  <c r="BK212"/>
  <c r="J197"/>
  <c r="J154"/>
  <c r="BK151"/>
  <c r="J139"/>
  <c r="BK276"/>
  <c r="J269"/>
  <c r="BK265"/>
  <c r="BK257"/>
  <c r="BK253"/>
  <c r="J242"/>
  <c r="BK210"/>
  <c r="BK199"/>
  <c r="BK187"/>
  <c r="J166"/>
  <c r="BK150"/>
  <c r="J286"/>
  <c r="BK280"/>
  <c r="J260"/>
  <c r="BK255"/>
  <c r="J249"/>
  <c r="J224"/>
  <c r="BK197"/>
  <c r="BK166"/>
  <c r="J136"/>
  <c r="BK130"/>
  <c i="3" r="F37"/>
  <c r="J137"/>
  <c r="BK131"/>
  <c r="BK123"/>
  <c i="2" r="J284"/>
  <c r="J278"/>
  <c r="BK254"/>
  <c r="BK243"/>
  <c r="J229"/>
  <c r="BK216"/>
  <c r="BK205"/>
  <c r="BK189"/>
  <c r="BK163"/>
  <c r="J146"/>
  <c r="BK132"/>
  <c r="J276"/>
  <c r="J257"/>
  <c r="BK240"/>
  <c r="BK214"/>
  <c r="J201"/>
  <c r="J189"/>
  <c r="BK153"/>
  <c r="J147"/>
  <c r="BK284"/>
  <c r="J271"/>
  <c r="BK258"/>
  <c r="J255"/>
  <c r="BK249"/>
  <c r="J243"/>
  <c r="J216"/>
  <c r="BK201"/>
  <c r="J191"/>
  <c r="BK154"/>
  <c r="J148"/>
  <c r="J283"/>
  <c r="BK278"/>
  <c r="J258"/>
  <c r="BK251"/>
  <c r="BK238"/>
  <c r="J210"/>
  <c r="J173"/>
  <c r="BK137"/>
  <c r="BK128"/>
  <c i="3" r="BK137"/>
  <c r="BK133"/>
  <c r="J131"/>
  <c r="J127"/>
  <c r="J123"/>
  <c r="J135"/>
  <c r="J128"/>
  <c r="J122"/>
  <c i="2" r="J280"/>
  <c r="BK271"/>
  <c r="J248"/>
  <c r="BK233"/>
  <c r="J212"/>
  <c r="J203"/>
  <c r="BK185"/>
  <c r="BK152"/>
  <c r="J137"/>
  <c r="J128"/>
  <c r="J263"/>
  <c r="J247"/>
  <c r="J237"/>
  <c r="BK203"/>
  <c r="J163"/>
  <c r="J150"/>
  <c r="BK286"/>
  <c r="J273"/>
  <c r="BK263"/>
  <c r="J254"/>
  <c r="BK245"/>
  <c r="BK220"/>
  <c r="J205"/>
  <c r="BK193"/>
  <c r="BK173"/>
  <c r="J151"/>
  <c i="1" r="AS94"/>
  <c i="2" r="J240"/>
  <c r="J214"/>
  <c r="BK179"/>
  <c r="BK147"/>
  <c r="BK131"/>
  <c i="3" r="BK135"/>
  <c r="BK128"/>
  <c r="BK125"/>
  <c r="BK122"/>
  <c r="J133"/>
  <c r="J125"/>
  <c i="2" r="BK282"/>
  <c r="BK273"/>
  <c r="J251"/>
  <c r="J238"/>
  <c r="J218"/>
  <c r="J207"/>
  <c r="J187"/>
  <c r="J161"/>
  <c r="BK139"/>
  <c r="J130"/>
  <c r="BK267"/>
  <c r="BK256"/>
  <c r="BK229"/>
  <c r="BK208"/>
  <c r="BK191"/>
  <c r="J152"/>
  <c r="BK146"/>
  <c r="J275"/>
  <c r="J267"/>
  <c r="J256"/>
  <c r="BK248"/>
  <c r="BK224"/>
  <c r="BK207"/>
  <c r="J185"/>
  <c r="J153"/>
  <c r="J131"/>
  <c r="J282"/>
  <c r="J265"/>
  <c r="J253"/>
  <c r="BK247"/>
  <c r="BK218"/>
  <c r="J193"/>
  <c r="BK161"/>
  <c r="J132"/>
  <c r="J126"/>
  <c i="3" r="F36"/>
  <c r="BK127"/>
  <c i="2" l="1" r="P125"/>
  <c r="R172"/>
  <c r="R211"/>
  <c r="T277"/>
  <c i="3" r="R121"/>
  <c i="2" r="BK125"/>
  <c r="J125"/>
  <c r="J98"/>
  <c r="P172"/>
  <c r="P211"/>
  <c r="P277"/>
  <c i="3" r="P121"/>
  <c r="P130"/>
  <c i="2" r="T125"/>
  <c r="T172"/>
  <c r="T211"/>
  <c r="R277"/>
  <c i="3" r="BK130"/>
  <c r="J130"/>
  <c r="J99"/>
  <c r="R130"/>
  <c i="2" r="R125"/>
  <c r="R124"/>
  <c r="R123"/>
  <c r="BK172"/>
  <c r="J172"/>
  <c r="J100"/>
  <c r="BK211"/>
  <c r="J211"/>
  <c r="J101"/>
  <c r="BK277"/>
  <c r="J277"/>
  <c r="J102"/>
  <c i="3" r="BK121"/>
  <c r="BK120"/>
  <c r="J120"/>
  <c r="J97"/>
  <c r="T121"/>
  <c r="T120"/>
  <c r="T119"/>
  <c r="T130"/>
  <c i="2" r="BK285"/>
  <c r="J285"/>
  <c r="J103"/>
  <c r="BK165"/>
  <c r="J165"/>
  <c r="J99"/>
  <c i="3" r="E85"/>
  <c r="J89"/>
  <c r="J92"/>
  <c r="BE122"/>
  <c r="BE125"/>
  <c r="BE127"/>
  <c r="BE128"/>
  <c r="BE137"/>
  <c r="F92"/>
  <c r="BE123"/>
  <c r="BE131"/>
  <c r="BE133"/>
  <c r="BE135"/>
  <c i="1" r="BC96"/>
  <c r="BD96"/>
  <c i="2" r="J92"/>
  <c r="BE139"/>
  <c r="BE148"/>
  <c r="BE151"/>
  <c r="BE152"/>
  <c r="BE185"/>
  <c r="BE189"/>
  <c r="BE203"/>
  <c r="BE224"/>
  <c r="BE233"/>
  <c r="BE242"/>
  <c r="BE243"/>
  <c r="BE256"/>
  <c r="BE263"/>
  <c r="BE269"/>
  <c r="BE271"/>
  <c r="BE283"/>
  <c r="BE284"/>
  <c r="BE286"/>
  <c r="F92"/>
  <c r="J117"/>
  <c r="BE126"/>
  <c r="BE131"/>
  <c r="BE136"/>
  <c r="BE137"/>
  <c r="BE201"/>
  <c r="BE210"/>
  <c r="BE212"/>
  <c r="BE229"/>
  <c r="BE238"/>
  <c r="BE276"/>
  <c r="BE282"/>
  <c r="E85"/>
  <c r="BE128"/>
  <c r="BE132"/>
  <c r="BE147"/>
  <c r="BE154"/>
  <c r="BE161"/>
  <c r="BE163"/>
  <c r="BE179"/>
  <c r="BE187"/>
  <c r="BE193"/>
  <c r="BE197"/>
  <c r="BE199"/>
  <c r="BE205"/>
  <c r="BE216"/>
  <c r="BE218"/>
  <c r="BE220"/>
  <c r="BE237"/>
  <c r="BE245"/>
  <c r="BE247"/>
  <c r="BE249"/>
  <c r="BE253"/>
  <c r="BE254"/>
  <c r="BE273"/>
  <c r="BE275"/>
  <c r="BE278"/>
  <c r="BE280"/>
  <c r="BE130"/>
  <c r="BE146"/>
  <c r="BE150"/>
  <c r="BE153"/>
  <c r="BE166"/>
  <c r="BE173"/>
  <c r="BE191"/>
  <c r="BE207"/>
  <c r="BE208"/>
  <c r="BE214"/>
  <c r="BE240"/>
  <c r="BE248"/>
  <c r="BE251"/>
  <c r="BE255"/>
  <c r="BE257"/>
  <c r="BE258"/>
  <c r="BE260"/>
  <c r="BE265"/>
  <c r="BE267"/>
  <c r="F34"/>
  <c i="1" r="BA95"/>
  <c i="2" r="F35"/>
  <c i="1" r="BB95"/>
  <c i="2" r="F36"/>
  <c i="1" r="BC95"/>
  <c r="BC94"/>
  <c r="AY94"/>
  <c i="3" r="J34"/>
  <c i="1" r="AW96"/>
  <c i="2" r="J34"/>
  <c i="1" r="AW95"/>
  <c i="3" r="F35"/>
  <c i="1" r="BB96"/>
  <c i="2" r="F37"/>
  <c i="1" r="BD95"/>
  <c r="BD94"/>
  <c r="W33"/>
  <c i="3" r="F34"/>
  <c i="1" r="BA96"/>
  <c i="2" l="1" r="T124"/>
  <c r="T123"/>
  <c i="3" r="P120"/>
  <c r="P119"/>
  <c i="1" r="AU96"/>
  <c i="3" r="R120"/>
  <c r="R119"/>
  <c i="2" r="P124"/>
  <c r="P123"/>
  <c i="1" r="AU95"/>
  <c i="2" r="BK124"/>
  <c r="J124"/>
  <c r="J97"/>
  <c i="3" r="BK119"/>
  <c r="J119"/>
  <c r="J96"/>
  <c r="J121"/>
  <c r="J98"/>
  <c i="2" r="J33"/>
  <c i="1" r="AV95"/>
  <c r="AT95"/>
  <c i="2" r="F33"/>
  <c i="1" r="AZ95"/>
  <c r="BA94"/>
  <c r="W30"/>
  <c r="BB94"/>
  <c r="W31"/>
  <c i="3" r="F33"/>
  <c i="1" r="AZ96"/>
  <c i="3" r="J33"/>
  <c i="1" r="AV96"/>
  <c r="AT96"/>
  <c r="W32"/>
  <c i="2" l="1" r="BK123"/>
  <c r="J123"/>
  <c i="1" r="AU94"/>
  <c r="AZ94"/>
  <c r="W29"/>
  <c r="AW94"/>
  <c r="AK30"/>
  <c i="3" r="J30"/>
  <c i="1" r="AG96"/>
  <c i="2" r="J30"/>
  <c i="1" r="AG95"/>
  <c r="AX94"/>
  <c i="3" l="1" r="J39"/>
  <c i="2" r="J39"/>
  <c r="J96"/>
  <c i="1" r="AN95"/>
  <c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<sst xmlns="http://schemas.openxmlformats.org/spreadsheetml/2006/main">
  <si>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</si>
  <si>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</si>
  <si>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</si>
  <si>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</si>
  <si>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</si>
  <si>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{b1a0f127-0a81-4d71-b8d5-16c00fdacae4}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</si>
  <si>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</si>
  <si>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</si>
  <si>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</si>
  <si>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</si>
  <si>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</si>
  <si>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</si>
  <si>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</si>
  <si>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</si>
  <si>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</si>
  <si>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</si>
  <si>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</si>
  <si>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Zřízení parkovacích míst u domova pro seniory Havlíčkův Brod</t>
  </si>
  <si>
    <t>KSO:</t>
  </si>
  <si>
    <t>CC-CZ:</t>
  </si>
  <si>
    <t>Místo:</t>
  </si>
  <si>
    <t>Havlíčkův Brod</t>
  </si>
  <si>
    <t>Datum:</t>
  </si>
  <si>
    <t>21. 11. 2024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</si>
  <si>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</si>
  <si>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</si>
  <si>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</si>
  <si>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</si>
  <si>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</si>
  <si>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</si>
  <si>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</si>
  <si>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</si>
  <si>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</si>
  <si>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25942093</t>
  </si>
  <si>
    <t>Brodská stavební spol. s r.o</t>
  </si>
  <si>
    <t>CZ25942093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</si>
  <si>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</si>
  <si>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</si>
  <si>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</si>
  <si>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</si>
  <si>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</si>
  <si>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</si>
  <si>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</si>
  <si>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</si>
  <si>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</si>
  <si>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</si>
  <si>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</si>
  <si>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</si>
  <si>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</si>
  <si>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</si>
  <si>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</si>
  <si>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</si>
  <si>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</si>
  <si>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</si>
  <si>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</si>
  <si>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</si>
  <si>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</si>
  <si>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</si>
  <si>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</si>
  <si>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</si>
  <si>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</si>
  <si>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</si>
  <si>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</si>
  <si>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</si>
  <si>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</si>
  <si>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</si>
  <si>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</si>
  <si>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</si>
  <si>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</si>
  <si>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</si>
  <si>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</si>
  <si>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</si>
  <si>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</si>
  <si>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</si>
  <si>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</si>
  <si>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</si>
  <si>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</si>
  <si>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</si>
  <si>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</si>
  <si>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</si>
  <si>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</si>
  <si>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</si>
  <si>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</si>
  <si>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</si>
  <si>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</si>
  <si>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</si>
  <si>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chodníky</t>
  </si>
  <si>
    <t>STA</t>
  </si>
  <si>
    <t>1</t>
  </si>
  <si>
    <t>{27faf125-ea45-44fb-a130-9d5a2bd33be9}</t>
  </si>
  <si>
    <t>2</t>
  </si>
  <si>
    <t>SO 000</t>
  </si>
  <si>
    <t>Ostatní a vedlejší náklady</t>
  </si>
  <si>
    <t>{0856d249-6ae8-4f05-9457-59fbaa2d1ac4}</t>
  </si>
  <si>
    <t>KRYCÍ LIST SOUPISU PRACÍ</t>
  </si>
  <si>
    <t>Objekt:</t>
  </si>
  <si>
    <t>SO 101 - Komunikace a chodníky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</si>
  <si>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</si>
  <si>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</si>
  <si>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</si>
  <si>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</si>
  <si>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</si>
  <si>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</si>
  <si>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</si>
  <si>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</si>
  <si>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</si>
  <si>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</si>
  <si>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</si>
  <si>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</si>
  <si>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</si>
  <si>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</si>
  <si>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</si>
  <si>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</si>
  <si>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</si>
  <si>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</si>
  <si>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</si>
  <si>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</si>
  <si>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</si>
  <si>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</si>
  <si>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</si>
  <si>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</si>
  <si>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</si>
  <si>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</si>
  <si>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</si>
  <si>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</si>
  <si>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</si>
  <si>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</si>
  <si>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</si>
  <si>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</si>
  <si>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</si>
  <si>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</si>
  <si>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1585697496</t>
  </si>
  <si>
    <t>P</t>
  </si>
  <si>
    <t>Poznámka k položce:_x000d_
včetně likvidace</t>
  </si>
  <si>
    <t>113106123</t>
  </si>
  <si>
    <t>Rozebrání dlažeb ze zámkových dlaždic komunikací pro pěší ručně</t>
  </si>
  <si>
    <t>-1330918995</t>
  </si>
  <si>
    <t>VV</t>
  </si>
  <si>
    <t>"předláždění dlažby, napojení na stávající chodník" 10</t>
  </si>
  <si>
    <t>3</t>
  </si>
  <si>
    <t>113106144</t>
  </si>
  <si>
    <t>Rozebrání dlažeb ze zámkových dlaždic komunikací pro pěší strojně pl přes 50 m2</t>
  </si>
  <si>
    <t>-997249641</t>
  </si>
  <si>
    <t>113107343</t>
  </si>
  <si>
    <t>Odstranění podkladu živičného tl přes 100 do 150 mm strojně pl do 50 m2</t>
  </si>
  <si>
    <t>-791366260</t>
  </si>
  <si>
    <t>5</t>
  </si>
  <si>
    <t>113202111</t>
  </si>
  <si>
    <t>Vytrhání obrub krajníků obrubníků stojatých</t>
  </si>
  <si>
    <t>m</t>
  </si>
  <si>
    <t>-1791191608</t>
  </si>
  <si>
    <t>"silniční" 97,4</t>
  </si>
  <si>
    <t>"zahradní" 204,4</t>
  </si>
  <si>
    <t>Součet</t>
  </si>
  <si>
    <t>6</t>
  </si>
  <si>
    <t>121151113</t>
  </si>
  <si>
    <t>Sejmutí ornice plochy do 500 m2 tl vrstvy do 200 mm strojně</t>
  </si>
  <si>
    <t>862478907</t>
  </si>
  <si>
    <t>7</t>
  </si>
  <si>
    <t>122211101</t>
  </si>
  <si>
    <t>Odkopávky a prokopávky v hornině třídy těžitelnosti I, skupiny 3 ručně</t>
  </si>
  <si>
    <t>m3</t>
  </si>
  <si>
    <t>-919255382</t>
  </si>
  <si>
    <t>"v blízkosti kořenů" 10</t>
  </si>
  <si>
    <t>8</t>
  </si>
  <si>
    <t>122251104</t>
  </si>
  <si>
    <t>Odkopávky a prokopávky nezapažené v hornině třídy těžitelnosti I skupiny 3 objem do 500 m3 strojně</t>
  </si>
  <si>
    <t>-1593255718</t>
  </si>
  <si>
    <t>"chodník" 376,4*0,3</t>
  </si>
  <si>
    <t>"parkovací stání" 396*0,3</t>
  </si>
  <si>
    <t>"bezbariérová parkovací stání" 41,5*0,3</t>
  </si>
  <si>
    <t>"komunikace podél obrubníku" 98*0,5*0,03</t>
  </si>
  <si>
    <t>"odpočet na ruční odkop" -10</t>
  </si>
  <si>
    <t>9</t>
  </si>
  <si>
    <t>162751117</t>
  </si>
  <si>
    <t>Vodorovné přemístění přes 9 000 do 10000 m výkopku/sypaniny z horniny třídy těžitelnosti I skupiny 1 až 3</t>
  </si>
  <si>
    <t>68296145</t>
  </si>
  <si>
    <t>10</t>
  </si>
  <si>
    <t>167151111</t>
  </si>
  <si>
    <t>Nakládání výkopku z hornin třídy těžitelnosti I skupiny 1 až 3 přes 100 m3</t>
  </si>
  <si>
    <t>2010618922</t>
  </si>
  <si>
    <t>11</t>
  </si>
  <si>
    <t>171201231</t>
  </si>
  <si>
    <t>Poplatek za uložení zeminy a kamení na recyklační skládce (skládkovné) kód odpadu 17 05 04</t>
  </si>
  <si>
    <t>t</t>
  </si>
  <si>
    <t>495169879</t>
  </si>
  <si>
    <t>245,64*1,8</t>
  </si>
  <si>
    <t>171251201</t>
  </si>
  <si>
    <t>Uložení sypaniny na skládky nebo meziskládky</t>
  </si>
  <si>
    <t>1256178998</t>
  </si>
  <si>
    <t>13</t>
  </si>
  <si>
    <t>181351103</t>
  </si>
  <si>
    <t>Rozprostření ornice tl vrstvy do 200 mm pl přes 100 do 500 m2 v rovině nebo ve svahu do 1:5 strojně</t>
  </si>
  <si>
    <t>57794867</t>
  </si>
  <si>
    <t>14</t>
  </si>
  <si>
    <t>181411131</t>
  </si>
  <si>
    <t>Založení parkového trávníku výsevem pl do 1000 m2 v rovině a ve svahu do 1:5</t>
  </si>
  <si>
    <t>2114472813</t>
  </si>
  <si>
    <t>15</t>
  </si>
  <si>
    <t>M</t>
  </si>
  <si>
    <t>00572410</t>
  </si>
  <si>
    <t>osivo směs travní parková</t>
  </si>
  <si>
    <t>kg</t>
  </si>
  <si>
    <t>1223118292</t>
  </si>
  <si>
    <t>16</t>
  </si>
  <si>
    <t>181951112</t>
  </si>
  <si>
    <t>Úprava pláně v hornině třídy těžitelnosti I skupiny 1 až 3 se zhutněním strojně</t>
  </si>
  <si>
    <t>-1120489560</t>
  </si>
  <si>
    <t>"chodník" 376,4</t>
  </si>
  <si>
    <t>"parkovací stání" 396</t>
  </si>
  <si>
    <t>"bezbariérová parkovací stání" 41,5</t>
  </si>
  <si>
    <t>"komunikace podél obrubníku" 98*0,5</t>
  </si>
  <si>
    <t>17</t>
  </si>
  <si>
    <t>184911161</t>
  </si>
  <si>
    <t>Mulčování záhonů kačírkem tl vrstvy přes 0,05 do 0,1 m v rovině a svahu do 1:5</t>
  </si>
  <si>
    <t>-1035043906</t>
  </si>
  <si>
    <t>"obsyp kolem stromů" 3</t>
  </si>
  <si>
    <t>18</t>
  </si>
  <si>
    <t>58337403</t>
  </si>
  <si>
    <t>kamenivo dekorační (kačírek) frakce 16/32</t>
  </si>
  <si>
    <t>-240176000</t>
  </si>
  <si>
    <t>3*0,25 'Přepočtené koeficientem množství</t>
  </si>
  <si>
    <t>Vodorovné konstrukce</t>
  </si>
  <si>
    <t>19</t>
  </si>
  <si>
    <t>451577777</t>
  </si>
  <si>
    <t>Podklad nebo lože pod dlažbu vodorovný nebo do sklonu 1:5 z kameniva těženého tl 40mm</t>
  </si>
  <si>
    <t>-1684472721</t>
  </si>
  <si>
    <t>"chodník" 342,2</t>
  </si>
  <si>
    <t>"parkovací stání" 360</t>
  </si>
  <si>
    <t>"bezbariérová parkovací stání" 37,7</t>
  </si>
  <si>
    <t>Komunikace pozemní</t>
  </si>
  <si>
    <t>20</t>
  </si>
  <si>
    <t>564750111</t>
  </si>
  <si>
    <t>Podklad z kameniva hrubého drceného vel. 16-32 mm plochy přes 100 m2 tl 150 mm</t>
  </si>
  <si>
    <t>1043455660</t>
  </si>
  <si>
    <t>564851111</t>
  </si>
  <si>
    <t>Podklad ze štěrkodrtě ŠD fr. 0/32 plochy přes 100 m2 tl 150 mm</t>
  </si>
  <si>
    <t>-1474999359</t>
  </si>
  <si>
    <t>22</t>
  </si>
  <si>
    <t>565155101</t>
  </si>
  <si>
    <t>Asfaltový beton vrstva podkladní ACP 16 (obalované kamenivo OKS) tl 70 mm</t>
  </si>
  <si>
    <t>645884708</t>
  </si>
  <si>
    <t>23</t>
  </si>
  <si>
    <t>573111111</t>
  </si>
  <si>
    <t>Postřik živičný infiltrační s posypem z asfaltu množství 0,60 kg/m2</t>
  </si>
  <si>
    <t>-1244852331</t>
  </si>
  <si>
    <t>24</t>
  </si>
  <si>
    <t>573231107</t>
  </si>
  <si>
    <t>Postřik živičný spojovací ze silniční emulze v množství 0,40 kg/m2</t>
  </si>
  <si>
    <t>1019574478</t>
  </si>
  <si>
    <t>25</t>
  </si>
  <si>
    <t>577134111</t>
  </si>
  <si>
    <t>Asfaltový beton vrstva obrusná ACO 11+ (ABS) tř. I tl 40 mm</t>
  </si>
  <si>
    <t>463720688</t>
  </si>
  <si>
    <t>26</t>
  </si>
  <si>
    <t>596211133</t>
  </si>
  <si>
    <t>Kladení zámkové dlažby komunikací pro pěší ručně tl 60 mm skupiny C pl přes 300 m2</t>
  </si>
  <si>
    <t>-1570246731</t>
  </si>
  <si>
    <t>328,4+5,9+7,9</t>
  </si>
  <si>
    <t>27</t>
  </si>
  <si>
    <t>59245018</t>
  </si>
  <si>
    <t>dlažba skladebná betonová 200x100mm tl 60mm přírodní</t>
  </si>
  <si>
    <t>1640054589</t>
  </si>
  <si>
    <t>328,4*1,05</t>
  </si>
  <si>
    <t>28</t>
  </si>
  <si>
    <t>59245018.UP</t>
  </si>
  <si>
    <t>dlažba skladebná betonová 200x100mm tl 60mm přírodní, rovná hrana</t>
  </si>
  <si>
    <t>1357210689</t>
  </si>
  <si>
    <t>5,9*1,05</t>
  </si>
  <si>
    <t>29</t>
  </si>
  <si>
    <t>59245006</t>
  </si>
  <si>
    <t>dlažba pro nevidomé betonová 200x100mm tl 60mm barevná</t>
  </si>
  <si>
    <t>-2094111155</t>
  </si>
  <si>
    <t>7,9*1,05</t>
  </si>
  <si>
    <t>30</t>
  </si>
  <si>
    <t>596212231</t>
  </si>
  <si>
    <t>Kladení zámkové dlažby pozemních komunikací ručně tl 80 mm skupiny C pl přes 50 do 100 m2</t>
  </si>
  <si>
    <t>-113801242</t>
  </si>
  <si>
    <t>31</t>
  </si>
  <si>
    <t>59245020</t>
  </si>
  <si>
    <t>dlažba skladebná betonová 200x100mm tl 80mm přírodní</t>
  </si>
  <si>
    <t>1585961413</t>
  </si>
  <si>
    <t>37,7*1,05</t>
  </si>
  <si>
    <t>32</t>
  </si>
  <si>
    <t>596412213</t>
  </si>
  <si>
    <t>Kladení dlažby z vegetačních tvárnic pozemních komunikací tl 80 mm pl přes 300 m2</t>
  </si>
  <si>
    <t>1896901627</t>
  </si>
  <si>
    <t>33</t>
  </si>
  <si>
    <t>59245037</t>
  </si>
  <si>
    <t>dlažba plošná vegetační betonová 240x240mm tl 80mm přírodní</t>
  </si>
  <si>
    <t>-329314743</t>
  </si>
  <si>
    <t>360*1,05</t>
  </si>
  <si>
    <t>34</t>
  </si>
  <si>
    <t>599141111</t>
  </si>
  <si>
    <t>Vyplnění spár mezi silničními dílci živičnou zálivkou</t>
  </si>
  <si>
    <t>1849951135</t>
  </si>
  <si>
    <t>Ostatní konstrukce a práce, bourání</t>
  </si>
  <si>
    <t>35</t>
  </si>
  <si>
    <t>914111111</t>
  </si>
  <si>
    <t>Montáž svislé dopravní značky do velikosti 1 m2 objímkami na sloupek nebo konzolu</t>
  </si>
  <si>
    <t>kus</t>
  </si>
  <si>
    <t>-1686964247</t>
  </si>
  <si>
    <t>"nové" 8</t>
  </si>
  <si>
    <t>36</t>
  </si>
  <si>
    <t>40445650</t>
  </si>
  <si>
    <t>dodatkové tabulky E7, E12, E13 500x300mm</t>
  </si>
  <si>
    <t>2143432740</t>
  </si>
  <si>
    <t>"E7b" 2</t>
  </si>
  <si>
    <t>37</t>
  </si>
  <si>
    <t>40445620</t>
  </si>
  <si>
    <t>zákazové, příkazové dopravní značky B1-B34, C1-15 700mm</t>
  </si>
  <si>
    <t>2145266384</t>
  </si>
  <si>
    <t>"B28" 1</t>
  </si>
  <si>
    <t>38</t>
  </si>
  <si>
    <t>40445649</t>
  </si>
  <si>
    <t>dodatkové tabulky E3-E5, E8, E14-E16 500x150mm</t>
  </si>
  <si>
    <t>2044393953</t>
  </si>
  <si>
    <t>"E8" 2</t>
  </si>
  <si>
    <t>39</t>
  </si>
  <si>
    <t>40445625</t>
  </si>
  <si>
    <t>informativní značky provozní IP8, IP9, IP11-IP13 500x700mm</t>
  </si>
  <si>
    <t>-1045155869</t>
  </si>
  <si>
    <t>"IP12" 1</t>
  </si>
  <si>
    <t>"IP11b" 2</t>
  </si>
  <si>
    <t>40</t>
  </si>
  <si>
    <t>914111121</t>
  </si>
  <si>
    <t>Montáž svislé dopravní značky do velikosti 2 m2 objímkami na sloupek nebo konzolu</t>
  </si>
  <si>
    <t>-492235606</t>
  </si>
  <si>
    <t>"přemístění IP25a" 1</t>
  </si>
  <si>
    <t>"IP25a" 1</t>
  </si>
  <si>
    <t>"IP25b" 2</t>
  </si>
  <si>
    <t>41</t>
  </si>
  <si>
    <t>40445627</t>
  </si>
  <si>
    <t>informativní značky provozní IP14-IP29, IP31 1000x1500mm</t>
  </si>
  <si>
    <t>243207108</t>
  </si>
  <si>
    <t>42</t>
  </si>
  <si>
    <t>914511112</t>
  </si>
  <si>
    <t>Montáž sloupku dopravních značek délky do 3,5 m s betonovým základem a patkou D 60 mm</t>
  </si>
  <si>
    <t>1455161350</t>
  </si>
  <si>
    <t>"nové" 7</t>
  </si>
  <si>
    <t>43</t>
  </si>
  <si>
    <t>40445225</t>
  </si>
  <si>
    <t>sloupek pro dopravní značku Zn D 60mm v 3,5m</t>
  </si>
  <si>
    <t>1792103238</t>
  </si>
  <si>
    <t>44</t>
  </si>
  <si>
    <t>915111111</t>
  </si>
  <si>
    <t>Vodorovné dopravní značení dělící čáry souvislé š 125 mm základní bílá barva</t>
  </si>
  <si>
    <t>534343148</t>
  </si>
  <si>
    <t>"V10b" 25*5,4</t>
  </si>
  <si>
    <t>45</t>
  </si>
  <si>
    <t>915131111</t>
  </si>
  <si>
    <t>Vodorovné dopravní značení přechody pro chodce, šipky, symboly základní bílá barva</t>
  </si>
  <si>
    <t>-837283470</t>
  </si>
  <si>
    <t>"2xV10f" 6</t>
  </si>
  <si>
    <t>46</t>
  </si>
  <si>
    <t>916131213</t>
  </si>
  <si>
    <t>Osazení silničního obrubníku betonového stojatého s boční opěrou do lože z betonu prostého</t>
  </si>
  <si>
    <t>1216557477</t>
  </si>
  <si>
    <t>47</t>
  </si>
  <si>
    <t>59217031</t>
  </si>
  <si>
    <t>obrubník silniční betonový 1000x150x250mm</t>
  </si>
  <si>
    <t>1846556871</t>
  </si>
  <si>
    <t>111*1,05</t>
  </si>
  <si>
    <t>48</t>
  </si>
  <si>
    <t>59217032</t>
  </si>
  <si>
    <t>obrubník silniční betonový 1000x150x150mm</t>
  </si>
  <si>
    <t>2093848244</t>
  </si>
  <si>
    <t>98*1,05</t>
  </si>
  <si>
    <t>49</t>
  </si>
  <si>
    <t>59217030</t>
  </si>
  <si>
    <t>obrubník silniční betonový přechodový 1000x150x150-250mm</t>
  </si>
  <si>
    <t>841997758</t>
  </si>
  <si>
    <t>50</t>
  </si>
  <si>
    <t>916331112</t>
  </si>
  <si>
    <t>Osazení zahradního obrubníku betonového do lože z betonu s boční opěrou</t>
  </si>
  <si>
    <t>-661439230</t>
  </si>
  <si>
    <t>51</t>
  </si>
  <si>
    <t>59217001</t>
  </si>
  <si>
    <t>obrubník zahradní betonový 1000x50x250mm</t>
  </si>
  <si>
    <t>1521950571</t>
  </si>
  <si>
    <t>102*1,05</t>
  </si>
  <si>
    <t>52</t>
  </si>
  <si>
    <t>916371214</t>
  </si>
  <si>
    <t>Osazení skrytého flexibilního zahradního obrubníku plastového zarytím včetně začištění</t>
  </si>
  <si>
    <t>-901648544</t>
  </si>
  <si>
    <t>(1,7+1,2)*2*2</t>
  </si>
  <si>
    <t>53</t>
  </si>
  <si>
    <t>27245175</t>
  </si>
  <si>
    <t>obrubník zahradní z recyklovaného materiálu 12mx125mmx4mm</t>
  </si>
  <si>
    <t>-174381652</t>
  </si>
  <si>
    <t>54</t>
  </si>
  <si>
    <t>916991121</t>
  </si>
  <si>
    <t>Lože pod obrubníky, krajníky nebo obruby z dlažebních kostek z betonu prostého</t>
  </si>
  <si>
    <t>-1544864568</t>
  </si>
  <si>
    <t>55</t>
  </si>
  <si>
    <t>919112213</t>
  </si>
  <si>
    <t>Řezání spár pro vytvoření komůrky š 10 mm hl 25 mm pro těsnící zálivku v živičném krytu</t>
  </si>
  <si>
    <t>158889758</t>
  </si>
  <si>
    <t>56</t>
  </si>
  <si>
    <t>919731123</t>
  </si>
  <si>
    <t>Zarovnání styčné plochy podkladu nebo krytu živičného tl přes 100 do 200 mm</t>
  </si>
  <si>
    <t>1500124487</t>
  </si>
  <si>
    <t>57</t>
  </si>
  <si>
    <t>919735114</t>
  </si>
  <si>
    <t>Řezání stávajícího živičného krytu hl přes 150 do 200 mm</t>
  </si>
  <si>
    <t>-201146726</t>
  </si>
  <si>
    <t>58</t>
  </si>
  <si>
    <t>936104211</t>
  </si>
  <si>
    <t>Montáž odpadkového koše do betonové patky</t>
  </si>
  <si>
    <t>-765252186</t>
  </si>
  <si>
    <t>"přemístění odpadkového koše" 2</t>
  </si>
  <si>
    <t>59</t>
  </si>
  <si>
    <t>936124113</t>
  </si>
  <si>
    <t>Montáž lavičky stabilní kotvené šrouby na pevný podklad</t>
  </si>
  <si>
    <t>-1371773790</t>
  </si>
  <si>
    <t>Poznámka k položce:_x000d_
včetně základu</t>
  </si>
  <si>
    <t>"přemístění lavičky" 6</t>
  </si>
  <si>
    <t>60</t>
  </si>
  <si>
    <t>966001212</t>
  </si>
  <si>
    <t>Odstranění lavičky stabilní kotvené šrouby na pevný podklad</t>
  </si>
  <si>
    <t>-1841587654</t>
  </si>
  <si>
    <t>61</t>
  </si>
  <si>
    <t>966001311</t>
  </si>
  <si>
    <t>Odstranění odpadkového koše s betonovou patkou</t>
  </si>
  <si>
    <t>-1511299074</t>
  </si>
  <si>
    <t>62</t>
  </si>
  <si>
    <t>966006132</t>
  </si>
  <si>
    <t>Odstranění značek dopravních nebo orientačních se sloupky s betonovými patkami</t>
  </si>
  <si>
    <t>353622211</t>
  </si>
  <si>
    <t>63</t>
  </si>
  <si>
    <t>966006211</t>
  </si>
  <si>
    <t>Odstranění svislých dopravních značek ze sloupů, sloupků nebo konzol</t>
  </si>
  <si>
    <t>1815342451</t>
  </si>
  <si>
    <t>64</t>
  </si>
  <si>
    <t>966006251</t>
  </si>
  <si>
    <t>Odstranění zábrany parkovací zabetonovaného sloupku</t>
  </si>
  <si>
    <t>1864893706</t>
  </si>
  <si>
    <t>"demontáž zábradlí" 7</t>
  </si>
  <si>
    <t>65</t>
  </si>
  <si>
    <t>979054451</t>
  </si>
  <si>
    <t>Očištění vybouraných zámkových dlaždic s původním spárováním z kameniva těženého</t>
  </si>
  <si>
    <t>2132881404</t>
  </si>
  <si>
    <t>66</t>
  </si>
  <si>
    <t>NP1</t>
  </si>
  <si>
    <t>Přeložení sloupu VO (kompletní práce včetně zemních prací)</t>
  </si>
  <si>
    <t>331421180</t>
  </si>
  <si>
    <t>67</t>
  </si>
  <si>
    <t>NP2</t>
  </si>
  <si>
    <t>D+M ochrany stromu, včetně odstranění</t>
  </si>
  <si>
    <t>-1191933860</t>
  </si>
  <si>
    <t>997</t>
  </si>
  <si>
    <t>Přesun sutě</t>
  </si>
  <si>
    <t>68</t>
  </si>
  <si>
    <t>997221551</t>
  </si>
  <si>
    <t>Vodorovná doprava suti ze sypkých materiálů do 1 km</t>
  </si>
  <si>
    <t>-684829315</t>
  </si>
  <si>
    <t>170,1+15,5</t>
  </si>
  <si>
    <t>69</t>
  </si>
  <si>
    <t>997221559</t>
  </si>
  <si>
    <t>Příplatek ZKD 1 km u vodorovné dopravy suti ze sypkých materiálů</t>
  </si>
  <si>
    <t>1880375223</t>
  </si>
  <si>
    <t>185,6*9</t>
  </si>
  <si>
    <t>70</t>
  </si>
  <si>
    <t>997221611</t>
  </si>
  <si>
    <t>Nakládání suti na dopravní prostředky pro vodorovnou dopravu</t>
  </si>
  <si>
    <t>-807063633</t>
  </si>
  <si>
    <t>71</t>
  </si>
  <si>
    <t>997221861</t>
  </si>
  <si>
    <t>Poplatek za uložení na recyklační skládce (skládkovné) stavebního odpadu z prostého betonu pod kódem 17 01 01</t>
  </si>
  <si>
    <t>-1410429610</t>
  </si>
  <si>
    <t>72</t>
  </si>
  <si>
    <t>997221875</t>
  </si>
  <si>
    <t>Poplatek za uložení na recyklační skládce (skládkovné) stavebního odpadu asfaltového bez obsahu dehtu zatříděného do Katalogu odpadů pod kódem 17 03 02</t>
  </si>
  <si>
    <t>-251173306</t>
  </si>
  <si>
    <t>998</t>
  </si>
  <si>
    <t>Přesun hmot</t>
  </si>
  <si>
    <t>73</t>
  </si>
  <si>
    <t>998223011</t>
  </si>
  <si>
    <t>Přesun hmot pro pozemní komunikace s krytem dlážděným</t>
  </si>
  <si>
    <t>-1002322991</t>
  </si>
  <si>
    <t>SO 000 - Ostatní a vedlejší náklady</t>
  </si>
  <si>
    <t>HSV - Ostatní a vedlejší náklady</t>
  </si>
  <si>
    <t xml:space="preserve">    N00 - Ostatní</t>
  </si>
  <si>
    <t xml:space="preserve">    VRN - Vedlejší</t>
  </si>
  <si>
    <t>N00</t>
  </si>
  <si>
    <t>Ostatní</t>
  </si>
  <si>
    <t>001</t>
  </si>
  <si>
    <t>Statické zkušky únostnosti</t>
  </si>
  <si>
    <t>512</t>
  </si>
  <si>
    <t>-2016531871</t>
  </si>
  <si>
    <t>002</t>
  </si>
  <si>
    <t>Průzkumné práce</t>
  </si>
  <si>
    <t>soubor</t>
  </si>
  <si>
    <t>500703227</t>
  </si>
  <si>
    <t>Poznámka k položce:_x000d_
pasport okolních objektů a objízdných tras před a po realizaci</t>
  </si>
  <si>
    <t>003</t>
  </si>
  <si>
    <t>Dokumentace skutečného provedení</t>
  </si>
  <si>
    <t>1600662429</t>
  </si>
  <si>
    <t>Poznámka k položce:_x000d_
vyhotovení a její předání objednateli v požadované formě a požadovaném počtu včetně závěrečné zprávy.</t>
  </si>
  <si>
    <t>004</t>
  </si>
  <si>
    <t>Zajištění závazných stanovisek dotčených orgánů dle rozhodnutí stavebního úřadu</t>
  </si>
  <si>
    <t>1748504967</t>
  </si>
  <si>
    <t>006</t>
  </si>
  <si>
    <t>Provoz investora a třetích osob</t>
  </si>
  <si>
    <t>-269808258</t>
  </si>
  <si>
    <t>Poznámka k položce:_x000d_
náklady na ochranu staveniště před vstupem nepovolaných osob, včetně příslušného značení, náklady na oplocení staveniště či na jeho osvětlení, náklady na vypracování potřebné dokumentace.</t>
  </si>
  <si>
    <t>VRN</t>
  </si>
  <si>
    <t>Vedlejší</t>
  </si>
  <si>
    <t>007</t>
  </si>
  <si>
    <t>Geodetické práce</t>
  </si>
  <si>
    <t>-1260793693</t>
  </si>
  <si>
    <t>Poznámka k položce:_x000d_
- geodetické vytýčení stavby_x000d_
- geodetické zaměření dle podmínky v rozhodnutí stavebního úřadu a v plné formě pro zápis do katastru</t>
  </si>
  <si>
    <t>008</t>
  </si>
  <si>
    <t>Dočasná dopravní opatření</t>
  </si>
  <si>
    <t>-2086030925</t>
  </si>
  <si>
    <t>Poznámka k položce:_x000d_
Náklady na vyhotovení návrhu dočasného dopravního značení, jeho projednání s dotčenými orgány a organizacemi. Náklady na dodání dopravních značek, jejich rozmístění a přemísťování a jejich údržba v průběhu výstavby, včetně následného odstranění po ukončení stavebních prací.</t>
  </si>
  <si>
    <t>009</t>
  </si>
  <si>
    <t>Zařízení staveniště</t>
  </si>
  <si>
    <t>-1197870840</t>
  </si>
  <si>
    <t>Poznámka k položce:_x000d_
vybudování zařízení staveniště, provoz zařízení staveniště, odstranění zařízení staveniště.</t>
  </si>
  <si>
    <t>010</t>
  </si>
  <si>
    <t>Ochranná pásma inženýrských sítí</t>
  </si>
  <si>
    <t>-2008716654</t>
  </si>
  <si>
    <t>Poznámka k položce:_x000d_
Kontrola a vytyčení jejich skutěčné trasy a provedení ochranných opatření pro zabezpečení stávajících inž. sítí, ruční odkop v blízkosti všech inž. sítí, ochrana před mechanickým poškozením bet. panely (ocelovými plechy).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</si>
</sst>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Zřízení parkovacích míst u domova pro seniory Havlíčkův Brod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Havlíčkův Brod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21. 11. 2024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Kraj Vysočina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Brodská stavební spol. s r.o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101 - Komunikace a cho...'!J30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'SO 101 - Komunikace a cho...'!P123</f>
        <v>0</v>
      </c>
      <c r="AV95" s="127">
        <f>'SO 101 - Komunikace a cho...'!J33</f>
        <v>0</v>
      </c>
      <c r="AW95" s="127">
        <f>'SO 101 - Komunikace a cho...'!J34</f>
        <v>0</v>
      </c>
      <c r="AX95" s="127">
        <f>'SO 101 - Komunikace a cho...'!J35</f>
        <v>0</v>
      </c>
      <c r="AY95" s="127">
        <f>'SO 101 - Komunikace a cho...'!J36</f>
        <v>0</v>
      </c>
      <c r="AZ95" s="127">
        <f>'SO 101 - Komunikace a cho...'!F33</f>
        <v>0</v>
      </c>
      <c r="BA95" s="127">
        <f>'SO 101 - Komunikace a cho...'!F34</f>
        <v>0</v>
      </c>
      <c r="BB95" s="127">
        <f>'SO 101 - Komunikace a cho...'!F35</f>
        <v>0</v>
      </c>
      <c r="BC95" s="127">
        <f>'SO 101 - Komunikace a cho...'!F36</f>
        <v>0</v>
      </c>
      <c r="BD95" s="129">
        <f>'SO 101 - Komunikace a cho...'!F37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16.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000 - Ostatní a vedlej...'!J30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31">
        <v>0</v>
      </c>
      <c r="AT96" s="132">
        <f>ROUND(SUM(AV96:AW96),2)</f>
        <v>0</v>
      </c>
      <c r="AU96" s="133">
        <f>'SO 000 - Ostatní a vedlej...'!P119</f>
        <v>0</v>
      </c>
      <c r="AV96" s="132">
        <f>'SO 000 - Ostatní a vedlej...'!J33</f>
        <v>0</v>
      </c>
      <c r="AW96" s="132">
        <f>'SO 000 - Ostatní a vedlej...'!J34</f>
        <v>0</v>
      </c>
      <c r="AX96" s="132">
        <f>'SO 000 - Ostatní a vedlej...'!J35</f>
        <v>0</v>
      </c>
      <c r="AY96" s="132">
        <f>'SO 000 - Ostatní a vedlej...'!J36</f>
        <v>0</v>
      </c>
      <c r="AZ96" s="132">
        <f>'SO 000 - Ostatní a vedlej...'!F33</f>
        <v>0</v>
      </c>
      <c r="BA96" s="132">
        <f>'SO 000 - Ostatní a vedlej...'!F34</f>
        <v>0</v>
      </c>
      <c r="BB96" s="132">
        <f>'SO 000 - Ostatní a vedlej...'!F35</f>
        <v>0</v>
      </c>
      <c r="BC96" s="132">
        <f>'SO 000 - Ostatní a vedlej...'!F36</f>
        <v>0</v>
      </c>
      <c r="BD96" s="134">
        <f>'SO 000 - Ostatní a vedlej...'!F37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</v>
      </c>
      <c r="CM96" s="130" t="s">
        <v>90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J2owy88z2fOP4W37qlP8RAQaBI2NBYl24F0TpkZNlOgndk17VId/gKsJp2CC3/XaGEBfZ9Nl2bpbRFx9pP1iOA==" hashValue="t1WlhwtA0uHbbYv6m+CHL3/HrzbSel/LQpYIZfIrAyzeeoM6SBTpq4zf+8ZQw3CXT3lu/dHDzu+g2rOTSVuLP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Komunikace a cho...'!C2" display="/"/>
    <hyperlink ref="A96" location="'SO 000 - Ostatní a vedle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Zřízení parkovacích míst u domova pro seniory Havlíčkův Brod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21. 11. 2024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ROUND((SUM(BE123:BE286)),  2)</f>
        <v>0</v>
      </c>
      <c r="G33" s="37"/>
      <c r="H33" s="37"/>
      <c r="I33" s="154">
        <v>0.20999999999999999</v>
      </c>
      <c r="J33" s="153">
        <f>ROUND(((SUM(BE123:BE286))*I33),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ROUND((SUM(BF123:BF286)),  2)</f>
        <v>0</v>
      </c>
      <c r="G34" s="37"/>
      <c r="H34" s="37"/>
      <c r="I34" s="154">
        <v>0.12</v>
      </c>
      <c r="J34" s="153">
        <f>ROUND(((SUM(BF123:BF286))*I34),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ROUND((SUM(BG123:BG286)),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ROUND((SUM(BH123:BH286)),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ROUND((SUM(BI123:BI286)),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Zřízení parkovacích míst u domova pro seniory Havlíčkův Brod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101 - Komunikace a chodníky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Havlíčkův Brod</v>
      </c>
      <c r="G89" s="39"/>
      <c r="H89" s="39"/>
      <c r="I89" s="31" t="s">
        <v>22</v>
      </c>
      <c r="J89" s="78" t="str">
        <f>IF(J12="","",J12)</f>
        <v>21. 11. 2024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Kraj Vysočina</v>
      </c>
      <c r="G91" s="39"/>
      <c r="H91" s="39"/>
      <c r="I91" s="31" t="s">
        <v>32</v>
      </c>
      <c r="J91" s="35" t="str">
        <f>E21</f>
        <v>Brodská stavební spol. s r.o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hidden="1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J165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105</v>
      </c>
      <c r="E100" s="187"/>
      <c r="F100" s="187"/>
      <c r="G100" s="187"/>
      <c r="H100" s="187"/>
      <c r="I100" s="187"/>
      <c r="J100" s="188">
        <f>J172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J211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107</v>
      </c>
      <c r="E102" s="187"/>
      <c r="F102" s="187"/>
      <c r="G102" s="187"/>
      <c r="H102" s="187"/>
      <c r="I102" s="187"/>
      <c r="J102" s="188">
        <f>J277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108</v>
      </c>
      <c r="E103" s="187"/>
      <c r="F103" s="187"/>
      <c r="G103" s="187"/>
      <c r="H103" s="187"/>
      <c r="I103" s="187"/>
      <c r="J103" s="188">
        <f>J285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/>
    <row r="107" hidden="1"/>
    <row r="108" hidden="1"/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Zřízení parkovacích míst u domova pro seniory Havlíčkův Brod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95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101 - Komunikace a chodníky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Havlíčkův Brod</v>
      </c>
      <c r="G117" s="39"/>
      <c r="H117" s="39"/>
      <c r="I117" s="31" t="s">
        <v>22</v>
      </c>
      <c r="J117" s="78" t="str">
        <f>IF(J12="","",J12)</f>
        <v>21. 11. 2024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24</v>
      </c>
      <c r="D119" s="39"/>
      <c r="E119" s="39"/>
      <c r="F119" s="26" t="str">
        <f>E15</f>
        <v>Kraj Vysočina</v>
      </c>
      <c r="G119" s="39"/>
      <c r="H119" s="39"/>
      <c r="I119" s="31" t="s">
        <v>32</v>
      </c>
      <c r="J119" s="35" t="str">
        <f>E21</f>
        <v>Brodská stavební spol. s r.o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37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110</v>
      </c>
      <c r="D122" s="193" t="s">
        <v>65</v>
      </c>
      <c r="E122" s="193" t="s">
        <v>61</v>
      </c>
      <c r="F122" s="193" t="s">
        <v>62</v>
      </c>
      <c r="G122" s="193" t="s">
        <v>111</v>
      </c>
      <c r="H122" s="193" t="s">
        <v>112</v>
      </c>
      <c r="I122" s="193" t="s">
        <v>113</v>
      </c>
      <c r="J122" s="194" t="s">
        <v>99</v>
      </c>
      <c r="K122" s="195" t="s">
        <v>114</v>
      </c>
      <c r="L122" s="196"/>
      <c r="M122" s="99" t="s">
        <v>1</v>
      </c>
      <c r="N122" s="100" t="s">
        <v>44</v>
      </c>
      <c r="O122" s="100" t="s">
        <v>115</v>
      </c>
      <c r="P122" s="100" t="s">
        <v>116</v>
      </c>
      <c r="Q122" s="100" t="s">
        <v>117</v>
      </c>
      <c r="R122" s="100" t="s">
        <v>118</v>
      </c>
      <c r="S122" s="100" t="s">
        <v>119</v>
      </c>
      <c r="T122" s="101" t="s">
        <v>120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121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</f>
        <v>0</v>
      </c>
      <c r="Q123" s="103"/>
      <c r="R123" s="199">
        <f>R124</f>
        <v>849.41988499999991</v>
      </c>
      <c r="S123" s="103"/>
      <c r="T123" s="200">
        <f>T124</f>
        <v>189.57899999999998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79</v>
      </c>
      <c r="AU123" s="16" t="s">
        <v>101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79</v>
      </c>
      <c r="E124" s="205" t="s">
        <v>122</v>
      </c>
      <c r="F124" s="205" t="s">
        <v>123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P125+P165+P172+P211+P277+P285</f>
        <v>0</v>
      </c>
      <c r="Q124" s="210"/>
      <c r="R124" s="211">
        <f>R125+R165+R172+R211+R277+R285</f>
        <v>849.41988499999991</v>
      </c>
      <c r="S124" s="210"/>
      <c r="T124" s="212">
        <f>T125+T165+T172+T211+T277+T285</f>
        <v>189.57899999999998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88</v>
      </c>
      <c r="AT124" s="214" t="s">
        <v>79</v>
      </c>
      <c r="AU124" s="214" t="s">
        <v>80</v>
      </c>
      <c r="AY124" s="213" t="s">
        <v>124</v>
      </c>
      <c r="BK124" s="215">
        <f>BK125+BK165+BK172+BK211+BK277+BK285</f>
        <v>0</v>
      </c>
    </row>
    <row r="125" s="12" customFormat="1" ht="22.8" customHeight="1">
      <c r="A125" s="12"/>
      <c r="B125" s="202"/>
      <c r="C125" s="203"/>
      <c r="D125" s="204" t="s">
        <v>79</v>
      </c>
      <c r="E125" s="216" t="s">
        <v>88</v>
      </c>
      <c r="F125" s="216" t="s">
        <v>125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SUM(P126:P164)</f>
        <v>0</v>
      </c>
      <c r="Q125" s="210"/>
      <c r="R125" s="211">
        <f>SUM(R126:R164)</f>
        <v>0.753</v>
      </c>
      <c r="S125" s="210"/>
      <c r="T125" s="212">
        <f>SUM(T126:T164)</f>
        <v>188.11299999999997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88</v>
      </c>
      <c r="AT125" s="214" t="s">
        <v>79</v>
      </c>
      <c r="AU125" s="214" t="s">
        <v>88</v>
      </c>
      <c r="AY125" s="213" t="s">
        <v>124</v>
      </c>
      <c r="BK125" s="215">
        <f>SUM(BK126:BK164)</f>
        <v>0</v>
      </c>
    </row>
    <row r="126" s="2" customFormat="1" ht="33" customHeight="1">
      <c r="A126" s="37"/>
      <c r="B126" s="38"/>
      <c r="C126" s="218" t="s">
        <v>88</v>
      </c>
      <c r="D126" s="218" t="s">
        <v>126</v>
      </c>
      <c r="E126" s="219" t="s">
        <v>127</v>
      </c>
      <c r="F126" s="220" t="s">
        <v>128</v>
      </c>
      <c r="G126" s="221" t="s">
        <v>129</v>
      </c>
      <c r="H126" s="222">
        <v>200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45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130</v>
      </c>
      <c r="AT126" s="230" t="s">
        <v>126</v>
      </c>
      <c r="AU126" s="230" t="s">
        <v>90</v>
      </c>
      <c r="AY126" s="16" t="s">
        <v>124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88</v>
      </c>
      <c r="BK126" s="231">
        <f>ROUND(I126*H126,2)</f>
        <v>0</v>
      </c>
      <c r="BL126" s="16" t="s">
        <v>130</v>
      </c>
      <c r="BM126" s="230" t="s">
        <v>131</v>
      </c>
    </row>
    <row r="127" s="2" customFormat="1">
      <c r="A127" s="37"/>
      <c r="B127" s="38"/>
      <c r="C127" s="39"/>
      <c r="D127" s="232" t="s">
        <v>132</v>
      </c>
      <c r="E127" s="39"/>
      <c r="F127" s="233" t="s">
        <v>133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132</v>
      </c>
      <c r="AU127" s="16" t="s">
        <v>90</v>
      </c>
    </row>
    <row r="128" s="2" customFormat="1" ht="24.15" customHeight="1">
      <c r="A128" s="37"/>
      <c r="B128" s="38"/>
      <c r="C128" s="218" t="s">
        <v>90</v>
      </c>
      <c r="D128" s="218" t="s">
        <v>126</v>
      </c>
      <c r="E128" s="219" t="s">
        <v>134</v>
      </c>
      <c r="F128" s="220" t="s">
        <v>135</v>
      </c>
      <c r="G128" s="221" t="s">
        <v>129</v>
      </c>
      <c r="H128" s="222">
        <v>10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45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0.26000000000000001</v>
      </c>
      <c r="T128" s="229">
        <f>S128*H128</f>
        <v>2.6000000000000001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130</v>
      </c>
      <c r="AT128" s="230" t="s">
        <v>126</v>
      </c>
      <c r="AU128" s="230" t="s">
        <v>90</v>
      </c>
      <c r="AY128" s="16" t="s">
        <v>124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88</v>
      </c>
      <c r="BK128" s="231">
        <f>ROUND(I128*H128,2)</f>
        <v>0</v>
      </c>
      <c r="BL128" s="16" t="s">
        <v>130</v>
      </c>
      <c r="BM128" s="230" t="s">
        <v>136</v>
      </c>
    </row>
    <row r="129" s="13" customFormat="1">
      <c r="A129" s="13"/>
      <c r="B129" s="237"/>
      <c r="C129" s="238"/>
      <c r="D129" s="232" t="s">
        <v>137</v>
      </c>
      <c r="E129" s="239" t="s">
        <v>1</v>
      </c>
      <c r="F129" s="240" t="s">
        <v>138</v>
      </c>
      <c r="G129" s="238"/>
      <c r="H129" s="241">
        <v>10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137</v>
      </c>
      <c r="AU129" s="247" t="s">
        <v>90</v>
      </c>
      <c r="AV129" s="13" t="s">
        <v>90</v>
      </c>
      <c r="AW129" s="13" t="s">
        <v>36</v>
      </c>
      <c r="AX129" s="13" t="s">
        <v>88</v>
      </c>
      <c r="AY129" s="247" t="s">
        <v>124</v>
      </c>
    </row>
    <row r="130" s="2" customFormat="1" ht="24.15" customHeight="1">
      <c r="A130" s="37"/>
      <c r="B130" s="38"/>
      <c r="C130" s="218" t="s">
        <v>139</v>
      </c>
      <c r="D130" s="218" t="s">
        <v>126</v>
      </c>
      <c r="E130" s="219" t="s">
        <v>140</v>
      </c>
      <c r="F130" s="220" t="s">
        <v>141</v>
      </c>
      <c r="G130" s="221" t="s">
        <v>129</v>
      </c>
      <c r="H130" s="222">
        <v>416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45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0.26000000000000001</v>
      </c>
      <c r="T130" s="229">
        <f>S130*H130</f>
        <v>108.16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130</v>
      </c>
      <c r="AT130" s="230" t="s">
        <v>126</v>
      </c>
      <c r="AU130" s="230" t="s">
        <v>90</v>
      </c>
      <c r="AY130" s="16" t="s">
        <v>124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88</v>
      </c>
      <c r="BK130" s="231">
        <f>ROUND(I130*H130,2)</f>
        <v>0</v>
      </c>
      <c r="BL130" s="16" t="s">
        <v>130</v>
      </c>
      <c r="BM130" s="230" t="s">
        <v>142</v>
      </c>
    </row>
    <row r="131" s="2" customFormat="1" ht="24.15" customHeight="1">
      <c r="A131" s="37"/>
      <c r="B131" s="38"/>
      <c r="C131" s="218" t="s">
        <v>130</v>
      </c>
      <c r="D131" s="218" t="s">
        <v>126</v>
      </c>
      <c r="E131" s="219" t="s">
        <v>143</v>
      </c>
      <c r="F131" s="220" t="s">
        <v>144</v>
      </c>
      <c r="G131" s="221" t="s">
        <v>129</v>
      </c>
      <c r="H131" s="222">
        <v>49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45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0.316</v>
      </c>
      <c r="T131" s="229">
        <f>S131*H131</f>
        <v>15.484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130</v>
      </c>
      <c r="AT131" s="230" t="s">
        <v>126</v>
      </c>
      <c r="AU131" s="230" t="s">
        <v>90</v>
      </c>
      <c r="AY131" s="16" t="s">
        <v>124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88</v>
      </c>
      <c r="BK131" s="231">
        <f>ROUND(I131*H131,2)</f>
        <v>0</v>
      </c>
      <c r="BL131" s="16" t="s">
        <v>130</v>
      </c>
      <c r="BM131" s="230" t="s">
        <v>145</v>
      </c>
    </row>
    <row r="132" s="2" customFormat="1" ht="16.5" customHeight="1">
      <c r="A132" s="37"/>
      <c r="B132" s="38"/>
      <c r="C132" s="218" t="s">
        <v>146</v>
      </c>
      <c r="D132" s="218" t="s">
        <v>126</v>
      </c>
      <c r="E132" s="219" t="s">
        <v>147</v>
      </c>
      <c r="F132" s="220" t="s">
        <v>148</v>
      </c>
      <c r="G132" s="221" t="s">
        <v>149</v>
      </c>
      <c r="H132" s="222">
        <v>301.80000000000001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45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0.20499999999999999</v>
      </c>
      <c r="T132" s="229">
        <f>S132*H132</f>
        <v>61.869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130</v>
      </c>
      <c r="AT132" s="230" t="s">
        <v>126</v>
      </c>
      <c r="AU132" s="230" t="s">
        <v>90</v>
      </c>
      <c r="AY132" s="16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88</v>
      </c>
      <c r="BK132" s="231">
        <f>ROUND(I132*H132,2)</f>
        <v>0</v>
      </c>
      <c r="BL132" s="16" t="s">
        <v>130</v>
      </c>
      <c r="BM132" s="230" t="s">
        <v>150</v>
      </c>
    </row>
    <row r="133" s="13" customFormat="1">
      <c r="A133" s="13"/>
      <c r="B133" s="237"/>
      <c r="C133" s="238"/>
      <c r="D133" s="232" t="s">
        <v>137</v>
      </c>
      <c r="E133" s="239" t="s">
        <v>1</v>
      </c>
      <c r="F133" s="240" t="s">
        <v>151</v>
      </c>
      <c r="G133" s="238"/>
      <c r="H133" s="241">
        <v>97.400000000000006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137</v>
      </c>
      <c r="AU133" s="247" t="s">
        <v>90</v>
      </c>
      <c r="AV133" s="13" t="s">
        <v>90</v>
      </c>
      <c r="AW133" s="13" t="s">
        <v>36</v>
      </c>
      <c r="AX133" s="13" t="s">
        <v>80</v>
      </c>
      <c r="AY133" s="247" t="s">
        <v>124</v>
      </c>
    </row>
    <row r="134" s="13" customFormat="1">
      <c r="A134" s="13"/>
      <c r="B134" s="237"/>
      <c r="C134" s="238"/>
      <c r="D134" s="232" t="s">
        <v>137</v>
      </c>
      <c r="E134" s="239" t="s">
        <v>1</v>
      </c>
      <c r="F134" s="240" t="s">
        <v>152</v>
      </c>
      <c r="G134" s="238"/>
      <c r="H134" s="241">
        <v>204.40000000000001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137</v>
      </c>
      <c r="AU134" s="247" t="s">
        <v>90</v>
      </c>
      <c r="AV134" s="13" t="s">
        <v>90</v>
      </c>
      <c r="AW134" s="13" t="s">
        <v>36</v>
      </c>
      <c r="AX134" s="13" t="s">
        <v>80</v>
      </c>
      <c r="AY134" s="247" t="s">
        <v>124</v>
      </c>
    </row>
    <row r="135" s="14" customFormat="1">
      <c r="A135" s="14"/>
      <c r="B135" s="248"/>
      <c r="C135" s="249"/>
      <c r="D135" s="232" t="s">
        <v>137</v>
      </c>
      <c r="E135" s="250" t="s">
        <v>1</v>
      </c>
      <c r="F135" s="251" t="s">
        <v>153</v>
      </c>
      <c r="G135" s="249"/>
      <c r="H135" s="252">
        <v>301.80000000000001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137</v>
      </c>
      <c r="AU135" s="258" t="s">
        <v>90</v>
      </c>
      <c r="AV135" s="14" t="s">
        <v>130</v>
      </c>
      <c r="AW135" s="14" t="s">
        <v>36</v>
      </c>
      <c r="AX135" s="14" t="s">
        <v>88</v>
      </c>
      <c r="AY135" s="258" t="s">
        <v>124</v>
      </c>
    </row>
    <row r="136" s="2" customFormat="1" ht="24.15" customHeight="1">
      <c r="A136" s="37"/>
      <c r="B136" s="38"/>
      <c r="C136" s="218" t="s">
        <v>154</v>
      </c>
      <c r="D136" s="218" t="s">
        <v>126</v>
      </c>
      <c r="E136" s="219" t="s">
        <v>155</v>
      </c>
      <c r="F136" s="220" t="s">
        <v>156</v>
      </c>
      <c r="G136" s="221" t="s">
        <v>129</v>
      </c>
      <c r="H136" s="222">
        <v>250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45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130</v>
      </c>
      <c r="AT136" s="230" t="s">
        <v>126</v>
      </c>
      <c r="AU136" s="230" t="s">
        <v>90</v>
      </c>
      <c r="AY136" s="16" t="s">
        <v>124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88</v>
      </c>
      <c r="BK136" s="231">
        <f>ROUND(I136*H136,2)</f>
        <v>0</v>
      </c>
      <c r="BL136" s="16" t="s">
        <v>130</v>
      </c>
      <c r="BM136" s="230" t="s">
        <v>157</v>
      </c>
    </row>
    <row r="137" s="2" customFormat="1" ht="24.15" customHeight="1">
      <c r="A137" s="37"/>
      <c r="B137" s="38"/>
      <c r="C137" s="218" t="s">
        <v>158</v>
      </c>
      <c r="D137" s="218" t="s">
        <v>126</v>
      </c>
      <c r="E137" s="219" t="s">
        <v>159</v>
      </c>
      <c r="F137" s="220" t="s">
        <v>160</v>
      </c>
      <c r="G137" s="221" t="s">
        <v>161</v>
      </c>
      <c r="H137" s="222">
        <v>10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45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130</v>
      </c>
      <c r="AT137" s="230" t="s">
        <v>126</v>
      </c>
      <c r="AU137" s="230" t="s">
        <v>90</v>
      </c>
      <c r="AY137" s="16" t="s">
        <v>124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88</v>
      </c>
      <c r="BK137" s="231">
        <f>ROUND(I137*H137,2)</f>
        <v>0</v>
      </c>
      <c r="BL137" s="16" t="s">
        <v>130</v>
      </c>
      <c r="BM137" s="230" t="s">
        <v>162</v>
      </c>
    </row>
    <row r="138" s="13" customFormat="1">
      <c r="A138" s="13"/>
      <c r="B138" s="237"/>
      <c r="C138" s="238"/>
      <c r="D138" s="232" t="s">
        <v>137</v>
      </c>
      <c r="E138" s="239" t="s">
        <v>1</v>
      </c>
      <c r="F138" s="240" t="s">
        <v>163</v>
      </c>
      <c r="G138" s="238"/>
      <c r="H138" s="241">
        <v>10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137</v>
      </c>
      <c r="AU138" s="247" t="s">
        <v>90</v>
      </c>
      <c r="AV138" s="13" t="s">
        <v>90</v>
      </c>
      <c r="AW138" s="13" t="s">
        <v>36</v>
      </c>
      <c r="AX138" s="13" t="s">
        <v>88</v>
      </c>
      <c r="AY138" s="247" t="s">
        <v>124</v>
      </c>
    </row>
    <row r="139" s="2" customFormat="1" ht="33" customHeight="1">
      <c r="A139" s="37"/>
      <c r="B139" s="38"/>
      <c r="C139" s="218" t="s">
        <v>164</v>
      </c>
      <c r="D139" s="218" t="s">
        <v>126</v>
      </c>
      <c r="E139" s="219" t="s">
        <v>165</v>
      </c>
      <c r="F139" s="220" t="s">
        <v>166</v>
      </c>
      <c r="G139" s="221" t="s">
        <v>161</v>
      </c>
      <c r="H139" s="222">
        <v>235.63999999999999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45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130</v>
      </c>
      <c r="AT139" s="230" t="s">
        <v>126</v>
      </c>
      <c r="AU139" s="230" t="s">
        <v>90</v>
      </c>
      <c r="AY139" s="16" t="s">
        <v>124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88</v>
      </c>
      <c r="BK139" s="231">
        <f>ROUND(I139*H139,2)</f>
        <v>0</v>
      </c>
      <c r="BL139" s="16" t="s">
        <v>130</v>
      </c>
      <c r="BM139" s="230" t="s">
        <v>167</v>
      </c>
    </row>
    <row r="140" s="13" customFormat="1">
      <c r="A140" s="13"/>
      <c r="B140" s="237"/>
      <c r="C140" s="238"/>
      <c r="D140" s="232" t="s">
        <v>137</v>
      </c>
      <c r="E140" s="239" t="s">
        <v>1</v>
      </c>
      <c r="F140" s="240" t="s">
        <v>168</v>
      </c>
      <c r="G140" s="238"/>
      <c r="H140" s="241">
        <v>112.92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137</v>
      </c>
      <c r="AU140" s="247" t="s">
        <v>90</v>
      </c>
      <c r="AV140" s="13" t="s">
        <v>90</v>
      </c>
      <c r="AW140" s="13" t="s">
        <v>36</v>
      </c>
      <c r="AX140" s="13" t="s">
        <v>80</v>
      </c>
      <c r="AY140" s="247" t="s">
        <v>124</v>
      </c>
    </row>
    <row r="141" s="13" customFormat="1">
      <c r="A141" s="13"/>
      <c r="B141" s="237"/>
      <c r="C141" s="238"/>
      <c r="D141" s="232" t="s">
        <v>137</v>
      </c>
      <c r="E141" s="239" t="s">
        <v>1</v>
      </c>
      <c r="F141" s="240" t="s">
        <v>169</v>
      </c>
      <c r="G141" s="238"/>
      <c r="H141" s="241">
        <v>118.8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137</v>
      </c>
      <c r="AU141" s="247" t="s">
        <v>90</v>
      </c>
      <c r="AV141" s="13" t="s">
        <v>90</v>
      </c>
      <c r="AW141" s="13" t="s">
        <v>36</v>
      </c>
      <c r="AX141" s="13" t="s">
        <v>80</v>
      </c>
      <c r="AY141" s="247" t="s">
        <v>124</v>
      </c>
    </row>
    <row r="142" s="13" customFormat="1">
      <c r="A142" s="13"/>
      <c r="B142" s="237"/>
      <c r="C142" s="238"/>
      <c r="D142" s="232" t="s">
        <v>137</v>
      </c>
      <c r="E142" s="239" t="s">
        <v>1</v>
      </c>
      <c r="F142" s="240" t="s">
        <v>170</v>
      </c>
      <c r="G142" s="238"/>
      <c r="H142" s="241">
        <v>12.449999999999999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137</v>
      </c>
      <c r="AU142" s="247" t="s">
        <v>90</v>
      </c>
      <c r="AV142" s="13" t="s">
        <v>90</v>
      </c>
      <c r="AW142" s="13" t="s">
        <v>36</v>
      </c>
      <c r="AX142" s="13" t="s">
        <v>80</v>
      </c>
      <c r="AY142" s="247" t="s">
        <v>124</v>
      </c>
    </row>
    <row r="143" s="13" customFormat="1">
      <c r="A143" s="13"/>
      <c r="B143" s="237"/>
      <c r="C143" s="238"/>
      <c r="D143" s="232" t="s">
        <v>137</v>
      </c>
      <c r="E143" s="239" t="s">
        <v>1</v>
      </c>
      <c r="F143" s="240" t="s">
        <v>171</v>
      </c>
      <c r="G143" s="238"/>
      <c r="H143" s="241">
        <v>1.47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137</v>
      </c>
      <c r="AU143" s="247" t="s">
        <v>90</v>
      </c>
      <c r="AV143" s="13" t="s">
        <v>90</v>
      </c>
      <c r="AW143" s="13" t="s">
        <v>36</v>
      </c>
      <c r="AX143" s="13" t="s">
        <v>80</v>
      </c>
      <c r="AY143" s="247" t="s">
        <v>124</v>
      </c>
    </row>
    <row r="144" s="13" customFormat="1">
      <c r="A144" s="13"/>
      <c r="B144" s="237"/>
      <c r="C144" s="238"/>
      <c r="D144" s="232" t="s">
        <v>137</v>
      </c>
      <c r="E144" s="239" t="s">
        <v>1</v>
      </c>
      <c r="F144" s="240" t="s">
        <v>172</v>
      </c>
      <c r="G144" s="238"/>
      <c r="H144" s="241">
        <v>-10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137</v>
      </c>
      <c r="AU144" s="247" t="s">
        <v>90</v>
      </c>
      <c r="AV144" s="13" t="s">
        <v>90</v>
      </c>
      <c r="AW144" s="13" t="s">
        <v>36</v>
      </c>
      <c r="AX144" s="13" t="s">
        <v>80</v>
      </c>
      <c r="AY144" s="247" t="s">
        <v>124</v>
      </c>
    </row>
    <row r="145" s="14" customFormat="1">
      <c r="A145" s="14"/>
      <c r="B145" s="248"/>
      <c r="C145" s="249"/>
      <c r="D145" s="232" t="s">
        <v>137</v>
      </c>
      <c r="E145" s="250" t="s">
        <v>1</v>
      </c>
      <c r="F145" s="251" t="s">
        <v>153</v>
      </c>
      <c r="G145" s="249"/>
      <c r="H145" s="252">
        <v>235.63999999999999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8" t="s">
        <v>137</v>
      </c>
      <c r="AU145" s="258" t="s">
        <v>90</v>
      </c>
      <c r="AV145" s="14" t="s">
        <v>130</v>
      </c>
      <c r="AW145" s="14" t="s">
        <v>36</v>
      </c>
      <c r="AX145" s="14" t="s">
        <v>88</v>
      </c>
      <c r="AY145" s="258" t="s">
        <v>124</v>
      </c>
    </row>
    <row r="146" s="2" customFormat="1" ht="37.8" customHeight="1">
      <c r="A146" s="37"/>
      <c r="B146" s="38"/>
      <c r="C146" s="218" t="s">
        <v>173</v>
      </c>
      <c r="D146" s="218" t="s">
        <v>126</v>
      </c>
      <c r="E146" s="219" t="s">
        <v>174</v>
      </c>
      <c r="F146" s="220" t="s">
        <v>175</v>
      </c>
      <c r="G146" s="221" t="s">
        <v>161</v>
      </c>
      <c r="H146" s="222">
        <v>245.63999999999999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45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130</v>
      </c>
      <c r="AT146" s="230" t="s">
        <v>126</v>
      </c>
      <c r="AU146" s="230" t="s">
        <v>90</v>
      </c>
      <c r="AY146" s="16" t="s">
        <v>124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88</v>
      </c>
      <c r="BK146" s="231">
        <f>ROUND(I146*H146,2)</f>
        <v>0</v>
      </c>
      <c r="BL146" s="16" t="s">
        <v>130</v>
      </c>
      <c r="BM146" s="230" t="s">
        <v>176</v>
      </c>
    </row>
    <row r="147" s="2" customFormat="1" ht="24.15" customHeight="1">
      <c r="A147" s="37"/>
      <c r="B147" s="38"/>
      <c r="C147" s="218" t="s">
        <v>177</v>
      </c>
      <c r="D147" s="218" t="s">
        <v>126</v>
      </c>
      <c r="E147" s="219" t="s">
        <v>178</v>
      </c>
      <c r="F147" s="220" t="s">
        <v>179</v>
      </c>
      <c r="G147" s="221" t="s">
        <v>161</v>
      </c>
      <c r="H147" s="222">
        <v>245.63999999999999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45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130</v>
      </c>
      <c r="AT147" s="230" t="s">
        <v>126</v>
      </c>
      <c r="AU147" s="230" t="s">
        <v>90</v>
      </c>
      <c r="AY147" s="16" t="s">
        <v>124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88</v>
      </c>
      <c r="BK147" s="231">
        <f>ROUND(I147*H147,2)</f>
        <v>0</v>
      </c>
      <c r="BL147" s="16" t="s">
        <v>130</v>
      </c>
      <c r="BM147" s="230" t="s">
        <v>180</v>
      </c>
    </row>
    <row r="148" s="2" customFormat="1" ht="33" customHeight="1">
      <c r="A148" s="37"/>
      <c r="B148" s="38"/>
      <c r="C148" s="218" t="s">
        <v>181</v>
      </c>
      <c r="D148" s="218" t="s">
        <v>126</v>
      </c>
      <c r="E148" s="219" t="s">
        <v>182</v>
      </c>
      <c r="F148" s="220" t="s">
        <v>183</v>
      </c>
      <c r="G148" s="221" t="s">
        <v>184</v>
      </c>
      <c r="H148" s="222">
        <v>442.15199999999999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45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130</v>
      </c>
      <c r="AT148" s="230" t="s">
        <v>126</v>
      </c>
      <c r="AU148" s="230" t="s">
        <v>90</v>
      </c>
      <c r="AY148" s="16" t="s">
        <v>124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88</v>
      </c>
      <c r="BK148" s="231">
        <f>ROUND(I148*H148,2)</f>
        <v>0</v>
      </c>
      <c r="BL148" s="16" t="s">
        <v>130</v>
      </c>
      <c r="BM148" s="230" t="s">
        <v>185</v>
      </c>
    </row>
    <row r="149" s="13" customFormat="1">
      <c r="A149" s="13"/>
      <c r="B149" s="237"/>
      <c r="C149" s="238"/>
      <c r="D149" s="232" t="s">
        <v>137</v>
      </c>
      <c r="E149" s="239" t="s">
        <v>1</v>
      </c>
      <c r="F149" s="240" t="s">
        <v>186</v>
      </c>
      <c r="G149" s="238"/>
      <c r="H149" s="241">
        <v>442.15199999999999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137</v>
      </c>
      <c r="AU149" s="247" t="s">
        <v>90</v>
      </c>
      <c r="AV149" s="13" t="s">
        <v>90</v>
      </c>
      <c r="AW149" s="13" t="s">
        <v>36</v>
      </c>
      <c r="AX149" s="13" t="s">
        <v>88</v>
      </c>
      <c r="AY149" s="247" t="s">
        <v>124</v>
      </c>
    </row>
    <row r="150" s="2" customFormat="1" ht="16.5" customHeight="1">
      <c r="A150" s="37"/>
      <c r="B150" s="38"/>
      <c r="C150" s="218" t="s">
        <v>8</v>
      </c>
      <c r="D150" s="218" t="s">
        <v>126</v>
      </c>
      <c r="E150" s="219" t="s">
        <v>187</v>
      </c>
      <c r="F150" s="220" t="s">
        <v>188</v>
      </c>
      <c r="G150" s="221" t="s">
        <v>161</v>
      </c>
      <c r="H150" s="222">
        <v>245.63999999999999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45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130</v>
      </c>
      <c r="AT150" s="230" t="s">
        <v>126</v>
      </c>
      <c r="AU150" s="230" t="s">
        <v>90</v>
      </c>
      <c r="AY150" s="16" t="s">
        <v>124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88</v>
      </c>
      <c r="BK150" s="231">
        <f>ROUND(I150*H150,2)</f>
        <v>0</v>
      </c>
      <c r="BL150" s="16" t="s">
        <v>130</v>
      </c>
      <c r="BM150" s="230" t="s">
        <v>189</v>
      </c>
    </row>
    <row r="151" s="2" customFormat="1" ht="33" customHeight="1">
      <c r="A151" s="37"/>
      <c r="B151" s="38"/>
      <c r="C151" s="218" t="s">
        <v>190</v>
      </c>
      <c r="D151" s="218" t="s">
        <v>126</v>
      </c>
      <c r="E151" s="219" t="s">
        <v>191</v>
      </c>
      <c r="F151" s="220" t="s">
        <v>192</v>
      </c>
      <c r="G151" s="221" t="s">
        <v>129</v>
      </c>
      <c r="H151" s="222">
        <v>105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45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130</v>
      </c>
      <c r="AT151" s="230" t="s">
        <v>126</v>
      </c>
      <c r="AU151" s="230" t="s">
        <v>90</v>
      </c>
      <c r="AY151" s="16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88</v>
      </c>
      <c r="BK151" s="231">
        <f>ROUND(I151*H151,2)</f>
        <v>0</v>
      </c>
      <c r="BL151" s="16" t="s">
        <v>130</v>
      </c>
      <c r="BM151" s="230" t="s">
        <v>193</v>
      </c>
    </row>
    <row r="152" s="2" customFormat="1" ht="24.15" customHeight="1">
      <c r="A152" s="37"/>
      <c r="B152" s="38"/>
      <c r="C152" s="218" t="s">
        <v>194</v>
      </c>
      <c r="D152" s="218" t="s">
        <v>126</v>
      </c>
      <c r="E152" s="219" t="s">
        <v>195</v>
      </c>
      <c r="F152" s="220" t="s">
        <v>196</v>
      </c>
      <c r="G152" s="221" t="s">
        <v>129</v>
      </c>
      <c r="H152" s="222">
        <v>105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45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130</v>
      </c>
      <c r="AT152" s="230" t="s">
        <v>126</v>
      </c>
      <c r="AU152" s="230" t="s">
        <v>90</v>
      </c>
      <c r="AY152" s="16" t="s">
        <v>124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88</v>
      </c>
      <c r="BK152" s="231">
        <f>ROUND(I152*H152,2)</f>
        <v>0</v>
      </c>
      <c r="BL152" s="16" t="s">
        <v>130</v>
      </c>
      <c r="BM152" s="230" t="s">
        <v>197</v>
      </c>
    </row>
    <row r="153" s="2" customFormat="1" ht="16.5" customHeight="1">
      <c r="A153" s="37"/>
      <c r="B153" s="38"/>
      <c r="C153" s="259" t="s">
        <v>198</v>
      </c>
      <c r="D153" s="259" t="s">
        <v>199</v>
      </c>
      <c r="E153" s="260" t="s">
        <v>200</v>
      </c>
      <c r="F153" s="261" t="s">
        <v>201</v>
      </c>
      <c r="G153" s="262" t="s">
        <v>202</v>
      </c>
      <c r="H153" s="263">
        <v>3</v>
      </c>
      <c r="I153" s="264"/>
      <c r="J153" s="265">
        <f>ROUND(I153*H153,2)</f>
        <v>0</v>
      </c>
      <c r="K153" s="266"/>
      <c r="L153" s="267"/>
      <c r="M153" s="268" t="s">
        <v>1</v>
      </c>
      <c r="N153" s="269" t="s">
        <v>45</v>
      </c>
      <c r="O153" s="90"/>
      <c r="P153" s="228">
        <f>O153*H153</f>
        <v>0</v>
      </c>
      <c r="Q153" s="228">
        <v>0.001</v>
      </c>
      <c r="R153" s="228">
        <f>Q153*H153</f>
        <v>0.0030000000000000001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164</v>
      </c>
      <c r="AT153" s="230" t="s">
        <v>199</v>
      </c>
      <c r="AU153" s="230" t="s">
        <v>90</v>
      </c>
      <c r="AY153" s="16" t="s">
        <v>124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88</v>
      </c>
      <c r="BK153" s="231">
        <f>ROUND(I153*H153,2)</f>
        <v>0</v>
      </c>
      <c r="BL153" s="16" t="s">
        <v>130</v>
      </c>
      <c r="BM153" s="230" t="s">
        <v>203</v>
      </c>
    </row>
    <row r="154" s="2" customFormat="1" ht="24.15" customHeight="1">
      <c r="A154" s="37"/>
      <c r="B154" s="38"/>
      <c r="C154" s="218" t="s">
        <v>204</v>
      </c>
      <c r="D154" s="218" t="s">
        <v>126</v>
      </c>
      <c r="E154" s="219" t="s">
        <v>205</v>
      </c>
      <c r="F154" s="220" t="s">
        <v>206</v>
      </c>
      <c r="G154" s="221" t="s">
        <v>129</v>
      </c>
      <c r="H154" s="222">
        <v>872.89999999999998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45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130</v>
      </c>
      <c r="AT154" s="230" t="s">
        <v>126</v>
      </c>
      <c r="AU154" s="230" t="s">
        <v>90</v>
      </c>
      <c r="AY154" s="16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88</v>
      </c>
      <c r="BK154" s="231">
        <f>ROUND(I154*H154,2)</f>
        <v>0</v>
      </c>
      <c r="BL154" s="16" t="s">
        <v>130</v>
      </c>
      <c r="BM154" s="230" t="s">
        <v>207</v>
      </c>
    </row>
    <row r="155" s="13" customFormat="1">
      <c r="A155" s="13"/>
      <c r="B155" s="237"/>
      <c r="C155" s="238"/>
      <c r="D155" s="232" t="s">
        <v>137</v>
      </c>
      <c r="E155" s="239" t="s">
        <v>1</v>
      </c>
      <c r="F155" s="240" t="s">
        <v>208</v>
      </c>
      <c r="G155" s="238"/>
      <c r="H155" s="241">
        <v>376.39999999999998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137</v>
      </c>
      <c r="AU155" s="247" t="s">
        <v>90</v>
      </c>
      <c r="AV155" s="13" t="s">
        <v>90</v>
      </c>
      <c r="AW155" s="13" t="s">
        <v>36</v>
      </c>
      <c r="AX155" s="13" t="s">
        <v>80</v>
      </c>
      <c r="AY155" s="247" t="s">
        <v>124</v>
      </c>
    </row>
    <row r="156" s="13" customFormat="1">
      <c r="A156" s="13"/>
      <c r="B156" s="237"/>
      <c r="C156" s="238"/>
      <c r="D156" s="232" t="s">
        <v>137</v>
      </c>
      <c r="E156" s="239" t="s">
        <v>1</v>
      </c>
      <c r="F156" s="240" t="s">
        <v>209</v>
      </c>
      <c r="G156" s="238"/>
      <c r="H156" s="241">
        <v>396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137</v>
      </c>
      <c r="AU156" s="247" t="s">
        <v>90</v>
      </c>
      <c r="AV156" s="13" t="s">
        <v>90</v>
      </c>
      <c r="AW156" s="13" t="s">
        <v>36</v>
      </c>
      <c r="AX156" s="13" t="s">
        <v>80</v>
      </c>
      <c r="AY156" s="247" t="s">
        <v>124</v>
      </c>
    </row>
    <row r="157" s="13" customFormat="1">
      <c r="A157" s="13"/>
      <c r="B157" s="237"/>
      <c r="C157" s="238"/>
      <c r="D157" s="232" t="s">
        <v>137</v>
      </c>
      <c r="E157" s="239" t="s">
        <v>1</v>
      </c>
      <c r="F157" s="240" t="s">
        <v>210</v>
      </c>
      <c r="G157" s="238"/>
      <c r="H157" s="241">
        <v>41.5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137</v>
      </c>
      <c r="AU157" s="247" t="s">
        <v>90</v>
      </c>
      <c r="AV157" s="13" t="s">
        <v>90</v>
      </c>
      <c r="AW157" s="13" t="s">
        <v>36</v>
      </c>
      <c r="AX157" s="13" t="s">
        <v>80</v>
      </c>
      <c r="AY157" s="247" t="s">
        <v>124</v>
      </c>
    </row>
    <row r="158" s="13" customFormat="1">
      <c r="A158" s="13"/>
      <c r="B158" s="237"/>
      <c r="C158" s="238"/>
      <c r="D158" s="232" t="s">
        <v>137</v>
      </c>
      <c r="E158" s="239" t="s">
        <v>1</v>
      </c>
      <c r="F158" s="240" t="s">
        <v>211</v>
      </c>
      <c r="G158" s="238"/>
      <c r="H158" s="241">
        <v>49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137</v>
      </c>
      <c r="AU158" s="247" t="s">
        <v>90</v>
      </c>
      <c r="AV158" s="13" t="s">
        <v>90</v>
      </c>
      <c r="AW158" s="13" t="s">
        <v>36</v>
      </c>
      <c r="AX158" s="13" t="s">
        <v>80</v>
      </c>
      <c r="AY158" s="247" t="s">
        <v>124</v>
      </c>
    </row>
    <row r="159" s="13" customFormat="1">
      <c r="A159" s="13"/>
      <c r="B159" s="237"/>
      <c r="C159" s="238"/>
      <c r="D159" s="232" t="s">
        <v>137</v>
      </c>
      <c r="E159" s="239" t="s">
        <v>1</v>
      </c>
      <c r="F159" s="240" t="s">
        <v>138</v>
      </c>
      <c r="G159" s="238"/>
      <c r="H159" s="241">
        <v>10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137</v>
      </c>
      <c r="AU159" s="247" t="s">
        <v>90</v>
      </c>
      <c r="AV159" s="13" t="s">
        <v>90</v>
      </c>
      <c r="AW159" s="13" t="s">
        <v>36</v>
      </c>
      <c r="AX159" s="13" t="s">
        <v>80</v>
      </c>
      <c r="AY159" s="247" t="s">
        <v>124</v>
      </c>
    </row>
    <row r="160" s="14" customFormat="1">
      <c r="A160" s="14"/>
      <c r="B160" s="248"/>
      <c r="C160" s="249"/>
      <c r="D160" s="232" t="s">
        <v>137</v>
      </c>
      <c r="E160" s="250" t="s">
        <v>1</v>
      </c>
      <c r="F160" s="251" t="s">
        <v>153</v>
      </c>
      <c r="G160" s="249"/>
      <c r="H160" s="252">
        <v>872.89999999999998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137</v>
      </c>
      <c r="AU160" s="258" t="s">
        <v>90</v>
      </c>
      <c r="AV160" s="14" t="s">
        <v>130</v>
      </c>
      <c r="AW160" s="14" t="s">
        <v>36</v>
      </c>
      <c r="AX160" s="14" t="s">
        <v>88</v>
      </c>
      <c r="AY160" s="258" t="s">
        <v>124</v>
      </c>
    </row>
    <row r="161" s="2" customFormat="1" ht="24.15" customHeight="1">
      <c r="A161" s="37"/>
      <c r="B161" s="38"/>
      <c r="C161" s="218" t="s">
        <v>212</v>
      </c>
      <c r="D161" s="218" t="s">
        <v>126</v>
      </c>
      <c r="E161" s="219" t="s">
        <v>213</v>
      </c>
      <c r="F161" s="220" t="s">
        <v>214</v>
      </c>
      <c r="G161" s="221" t="s">
        <v>129</v>
      </c>
      <c r="H161" s="222">
        <v>3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45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130</v>
      </c>
      <c r="AT161" s="230" t="s">
        <v>126</v>
      </c>
      <c r="AU161" s="230" t="s">
        <v>90</v>
      </c>
      <c r="AY161" s="16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88</v>
      </c>
      <c r="BK161" s="231">
        <f>ROUND(I161*H161,2)</f>
        <v>0</v>
      </c>
      <c r="BL161" s="16" t="s">
        <v>130</v>
      </c>
      <c r="BM161" s="230" t="s">
        <v>215</v>
      </c>
    </row>
    <row r="162" s="13" customFormat="1">
      <c r="A162" s="13"/>
      <c r="B162" s="237"/>
      <c r="C162" s="238"/>
      <c r="D162" s="232" t="s">
        <v>137</v>
      </c>
      <c r="E162" s="239" t="s">
        <v>1</v>
      </c>
      <c r="F162" s="240" t="s">
        <v>216</v>
      </c>
      <c r="G162" s="238"/>
      <c r="H162" s="241">
        <v>3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137</v>
      </c>
      <c r="AU162" s="247" t="s">
        <v>90</v>
      </c>
      <c r="AV162" s="13" t="s">
        <v>90</v>
      </c>
      <c r="AW162" s="13" t="s">
        <v>36</v>
      </c>
      <c r="AX162" s="13" t="s">
        <v>88</v>
      </c>
      <c r="AY162" s="247" t="s">
        <v>124</v>
      </c>
    </row>
    <row r="163" s="2" customFormat="1" ht="16.5" customHeight="1">
      <c r="A163" s="37"/>
      <c r="B163" s="38"/>
      <c r="C163" s="259" t="s">
        <v>217</v>
      </c>
      <c r="D163" s="259" t="s">
        <v>199</v>
      </c>
      <c r="E163" s="260" t="s">
        <v>218</v>
      </c>
      <c r="F163" s="261" t="s">
        <v>219</v>
      </c>
      <c r="G163" s="262" t="s">
        <v>184</v>
      </c>
      <c r="H163" s="263">
        <v>0.75</v>
      </c>
      <c r="I163" s="264"/>
      <c r="J163" s="265">
        <f>ROUND(I163*H163,2)</f>
        <v>0</v>
      </c>
      <c r="K163" s="266"/>
      <c r="L163" s="267"/>
      <c r="M163" s="268" t="s">
        <v>1</v>
      </c>
      <c r="N163" s="269" t="s">
        <v>45</v>
      </c>
      <c r="O163" s="90"/>
      <c r="P163" s="228">
        <f>O163*H163</f>
        <v>0</v>
      </c>
      <c r="Q163" s="228">
        <v>1</v>
      </c>
      <c r="R163" s="228">
        <f>Q163*H163</f>
        <v>0.75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164</v>
      </c>
      <c r="AT163" s="230" t="s">
        <v>199</v>
      </c>
      <c r="AU163" s="230" t="s">
        <v>90</v>
      </c>
      <c r="AY163" s="16" t="s">
        <v>124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88</v>
      </c>
      <c r="BK163" s="231">
        <f>ROUND(I163*H163,2)</f>
        <v>0</v>
      </c>
      <c r="BL163" s="16" t="s">
        <v>130</v>
      </c>
      <c r="BM163" s="230" t="s">
        <v>220</v>
      </c>
    </row>
    <row r="164" s="13" customFormat="1">
      <c r="A164" s="13"/>
      <c r="B164" s="237"/>
      <c r="C164" s="238"/>
      <c r="D164" s="232" t="s">
        <v>137</v>
      </c>
      <c r="E164" s="238"/>
      <c r="F164" s="240" t="s">
        <v>221</v>
      </c>
      <c r="G164" s="238"/>
      <c r="H164" s="241">
        <v>0.75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137</v>
      </c>
      <c r="AU164" s="247" t="s">
        <v>90</v>
      </c>
      <c r="AV164" s="13" t="s">
        <v>90</v>
      </c>
      <c r="AW164" s="13" t="s">
        <v>4</v>
      </c>
      <c r="AX164" s="13" t="s">
        <v>88</v>
      </c>
      <c r="AY164" s="247" t="s">
        <v>124</v>
      </c>
    </row>
    <row r="165" s="12" customFormat="1" ht="22.8" customHeight="1">
      <c r="A165" s="12"/>
      <c r="B165" s="202"/>
      <c r="C165" s="203"/>
      <c r="D165" s="204" t="s">
        <v>79</v>
      </c>
      <c r="E165" s="216" t="s">
        <v>130</v>
      </c>
      <c r="F165" s="216" t="s">
        <v>222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SUM(P166:P171)</f>
        <v>0</v>
      </c>
      <c r="Q165" s="210"/>
      <c r="R165" s="211">
        <f>SUM(R166:R171)</f>
        <v>0</v>
      </c>
      <c r="S165" s="210"/>
      <c r="T165" s="212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88</v>
      </c>
      <c r="AT165" s="214" t="s">
        <v>79</v>
      </c>
      <c r="AU165" s="214" t="s">
        <v>88</v>
      </c>
      <c r="AY165" s="213" t="s">
        <v>124</v>
      </c>
      <c r="BK165" s="215">
        <f>SUM(BK166:BK171)</f>
        <v>0</v>
      </c>
    </row>
    <row r="166" s="2" customFormat="1" ht="24.15" customHeight="1">
      <c r="A166" s="37"/>
      <c r="B166" s="38"/>
      <c r="C166" s="218" t="s">
        <v>223</v>
      </c>
      <c r="D166" s="218" t="s">
        <v>126</v>
      </c>
      <c r="E166" s="219" t="s">
        <v>224</v>
      </c>
      <c r="F166" s="220" t="s">
        <v>225</v>
      </c>
      <c r="G166" s="221" t="s">
        <v>129</v>
      </c>
      <c r="H166" s="222">
        <v>749.89999999999998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45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130</v>
      </c>
      <c r="AT166" s="230" t="s">
        <v>126</v>
      </c>
      <c r="AU166" s="230" t="s">
        <v>90</v>
      </c>
      <c r="AY166" s="16" t="s">
        <v>124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88</v>
      </c>
      <c r="BK166" s="231">
        <f>ROUND(I166*H166,2)</f>
        <v>0</v>
      </c>
      <c r="BL166" s="16" t="s">
        <v>130</v>
      </c>
      <c r="BM166" s="230" t="s">
        <v>226</v>
      </c>
    </row>
    <row r="167" s="13" customFormat="1">
      <c r="A167" s="13"/>
      <c r="B167" s="237"/>
      <c r="C167" s="238"/>
      <c r="D167" s="232" t="s">
        <v>137</v>
      </c>
      <c r="E167" s="239" t="s">
        <v>1</v>
      </c>
      <c r="F167" s="240" t="s">
        <v>227</v>
      </c>
      <c r="G167" s="238"/>
      <c r="H167" s="241">
        <v>342.19999999999999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137</v>
      </c>
      <c r="AU167" s="247" t="s">
        <v>90</v>
      </c>
      <c r="AV167" s="13" t="s">
        <v>90</v>
      </c>
      <c r="AW167" s="13" t="s">
        <v>36</v>
      </c>
      <c r="AX167" s="13" t="s">
        <v>80</v>
      </c>
      <c r="AY167" s="247" t="s">
        <v>124</v>
      </c>
    </row>
    <row r="168" s="13" customFormat="1">
      <c r="A168" s="13"/>
      <c r="B168" s="237"/>
      <c r="C168" s="238"/>
      <c r="D168" s="232" t="s">
        <v>137</v>
      </c>
      <c r="E168" s="239" t="s">
        <v>1</v>
      </c>
      <c r="F168" s="240" t="s">
        <v>228</v>
      </c>
      <c r="G168" s="238"/>
      <c r="H168" s="241">
        <v>360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137</v>
      </c>
      <c r="AU168" s="247" t="s">
        <v>90</v>
      </c>
      <c r="AV168" s="13" t="s">
        <v>90</v>
      </c>
      <c r="AW168" s="13" t="s">
        <v>36</v>
      </c>
      <c r="AX168" s="13" t="s">
        <v>80</v>
      </c>
      <c r="AY168" s="247" t="s">
        <v>124</v>
      </c>
    </row>
    <row r="169" s="13" customFormat="1">
      <c r="A169" s="13"/>
      <c r="B169" s="237"/>
      <c r="C169" s="238"/>
      <c r="D169" s="232" t="s">
        <v>137</v>
      </c>
      <c r="E169" s="239" t="s">
        <v>1</v>
      </c>
      <c r="F169" s="240" t="s">
        <v>229</v>
      </c>
      <c r="G169" s="238"/>
      <c r="H169" s="241">
        <v>37.700000000000003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137</v>
      </c>
      <c r="AU169" s="247" t="s">
        <v>90</v>
      </c>
      <c r="AV169" s="13" t="s">
        <v>90</v>
      </c>
      <c r="AW169" s="13" t="s">
        <v>36</v>
      </c>
      <c r="AX169" s="13" t="s">
        <v>80</v>
      </c>
      <c r="AY169" s="247" t="s">
        <v>124</v>
      </c>
    </row>
    <row r="170" s="13" customFormat="1">
      <c r="A170" s="13"/>
      <c r="B170" s="237"/>
      <c r="C170" s="238"/>
      <c r="D170" s="232" t="s">
        <v>137</v>
      </c>
      <c r="E170" s="239" t="s">
        <v>1</v>
      </c>
      <c r="F170" s="240" t="s">
        <v>138</v>
      </c>
      <c r="G170" s="238"/>
      <c r="H170" s="241">
        <v>10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137</v>
      </c>
      <c r="AU170" s="247" t="s">
        <v>90</v>
      </c>
      <c r="AV170" s="13" t="s">
        <v>90</v>
      </c>
      <c r="AW170" s="13" t="s">
        <v>36</v>
      </c>
      <c r="AX170" s="13" t="s">
        <v>80</v>
      </c>
      <c r="AY170" s="247" t="s">
        <v>124</v>
      </c>
    </row>
    <row r="171" s="14" customFormat="1">
      <c r="A171" s="14"/>
      <c r="B171" s="248"/>
      <c r="C171" s="249"/>
      <c r="D171" s="232" t="s">
        <v>137</v>
      </c>
      <c r="E171" s="250" t="s">
        <v>1</v>
      </c>
      <c r="F171" s="251" t="s">
        <v>153</v>
      </c>
      <c r="G171" s="249"/>
      <c r="H171" s="252">
        <v>749.90000000000009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137</v>
      </c>
      <c r="AU171" s="258" t="s">
        <v>90</v>
      </c>
      <c r="AV171" s="14" t="s">
        <v>130</v>
      </c>
      <c r="AW171" s="14" t="s">
        <v>36</v>
      </c>
      <c r="AX171" s="14" t="s">
        <v>88</v>
      </c>
      <c r="AY171" s="258" t="s">
        <v>124</v>
      </c>
    </row>
    <row r="172" s="12" customFormat="1" ht="22.8" customHeight="1">
      <c r="A172" s="12"/>
      <c r="B172" s="202"/>
      <c r="C172" s="203"/>
      <c r="D172" s="204" t="s">
        <v>79</v>
      </c>
      <c r="E172" s="216" t="s">
        <v>146</v>
      </c>
      <c r="F172" s="216" t="s">
        <v>230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SUM(P173:P210)</f>
        <v>0</v>
      </c>
      <c r="Q172" s="210"/>
      <c r="R172" s="211">
        <f>SUM(R173:R210)</f>
        <v>711.18154299999992</v>
      </c>
      <c r="S172" s="210"/>
      <c r="T172" s="212">
        <f>SUM(T173:T210)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88</v>
      </c>
      <c r="AT172" s="214" t="s">
        <v>79</v>
      </c>
      <c r="AU172" s="214" t="s">
        <v>88</v>
      </c>
      <c r="AY172" s="213" t="s">
        <v>124</v>
      </c>
      <c r="BK172" s="215">
        <f>SUM(BK173:BK210)</f>
        <v>0</v>
      </c>
    </row>
    <row r="173" s="2" customFormat="1" ht="24.15" customHeight="1">
      <c r="A173" s="37"/>
      <c r="B173" s="38"/>
      <c r="C173" s="218" t="s">
        <v>231</v>
      </c>
      <c r="D173" s="218" t="s">
        <v>126</v>
      </c>
      <c r="E173" s="219" t="s">
        <v>232</v>
      </c>
      <c r="F173" s="220" t="s">
        <v>233</v>
      </c>
      <c r="G173" s="221" t="s">
        <v>129</v>
      </c>
      <c r="H173" s="222">
        <v>862.89999999999998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45</v>
      </c>
      <c r="O173" s="90"/>
      <c r="P173" s="228">
        <f>O173*H173</f>
        <v>0</v>
      </c>
      <c r="Q173" s="228">
        <v>0.29699999999999999</v>
      </c>
      <c r="R173" s="228">
        <f>Q173*H173</f>
        <v>256.28129999999999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130</v>
      </c>
      <c r="AT173" s="230" t="s">
        <v>126</v>
      </c>
      <c r="AU173" s="230" t="s">
        <v>90</v>
      </c>
      <c r="AY173" s="16" t="s">
        <v>124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88</v>
      </c>
      <c r="BK173" s="231">
        <f>ROUND(I173*H173,2)</f>
        <v>0</v>
      </c>
      <c r="BL173" s="16" t="s">
        <v>130</v>
      </c>
      <c r="BM173" s="230" t="s">
        <v>234</v>
      </c>
    </row>
    <row r="174" s="13" customFormat="1">
      <c r="A174" s="13"/>
      <c r="B174" s="237"/>
      <c r="C174" s="238"/>
      <c r="D174" s="232" t="s">
        <v>137</v>
      </c>
      <c r="E174" s="239" t="s">
        <v>1</v>
      </c>
      <c r="F174" s="240" t="s">
        <v>208</v>
      </c>
      <c r="G174" s="238"/>
      <c r="H174" s="241">
        <v>376.39999999999998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137</v>
      </c>
      <c r="AU174" s="247" t="s">
        <v>90</v>
      </c>
      <c r="AV174" s="13" t="s">
        <v>90</v>
      </c>
      <c r="AW174" s="13" t="s">
        <v>36</v>
      </c>
      <c r="AX174" s="13" t="s">
        <v>80</v>
      </c>
      <c r="AY174" s="247" t="s">
        <v>124</v>
      </c>
    </row>
    <row r="175" s="13" customFormat="1">
      <c r="A175" s="13"/>
      <c r="B175" s="237"/>
      <c r="C175" s="238"/>
      <c r="D175" s="232" t="s">
        <v>137</v>
      </c>
      <c r="E175" s="239" t="s">
        <v>1</v>
      </c>
      <c r="F175" s="240" t="s">
        <v>209</v>
      </c>
      <c r="G175" s="238"/>
      <c r="H175" s="241">
        <v>396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137</v>
      </c>
      <c r="AU175" s="247" t="s">
        <v>90</v>
      </c>
      <c r="AV175" s="13" t="s">
        <v>90</v>
      </c>
      <c r="AW175" s="13" t="s">
        <v>36</v>
      </c>
      <c r="AX175" s="13" t="s">
        <v>80</v>
      </c>
      <c r="AY175" s="247" t="s">
        <v>124</v>
      </c>
    </row>
    <row r="176" s="13" customFormat="1">
      <c r="A176" s="13"/>
      <c r="B176" s="237"/>
      <c r="C176" s="238"/>
      <c r="D176" s="232" t="s">
        <v>137</v>
      </c>
      <c r="E176" s="239" t="s">
        <v>1</v>
      </c>
      <c r="F176" s="240" t="s">
        <v>210</v>
      </c>
      <c r="G176" s="238"/>
      <c r="H176" s="241">
        <v>41.5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137</v>
      </c>
      <c r="AU176" s="247" t="s">
        <v>90</v>
      </c>
      <c r="AV176" s="13" t="s">
        <v>90</v>
      </c>
      <c r="AW176" s="13" t="s">
        <v>36</v>
      </c>
      <c r="AX176" s="13" t="s">
        <v>80</v>
      </c>
      <c r="AY176" s="247" t="s">
        <v>124</v>
      </c>
    </row>
    <row r="177" s="13" customFormat="1">
      <c r="A177" s="13"/>
      <c r="B177" s="237"/>
      <c r="C177" s="238"/>
      <c r="D177" s="232" t="s">
        <v>137</v>
      </c>
      <c r="E177" s="239" t="s">
        <v>1</v>
      </c>
      <c r="F177" s="240" t="s">
        <v>211</v>
      </c>
      <c r="G177" s="238"/>
      <c r="H177" s="241">
        <v>49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137</v>
      </c>
      <c r="AU177" s="247" t="s">
        <v>90</v>
      </c>
      <c r="AV177" s="13" t="s">
        <v>90</v>
      </c>
      <c r="AW177" s="13" t="s">
        <v>36</v>
      </c>
      <c r="AX177" s="13" t="s">
        <v>80</v>
      </c>
      <c r="AY177" s="247" t="s">
        <v>124</v>
      </c>
    </row>
    <row r="178" s="14" customFormat="1">
      <c r="A178" s="14"/>
      <c r="B178" s="248"/>
      <c r="C178" s="249"/>
      <c r="D178" s="232" t="s">
        <v>137</v>
      </c>
      <c r="E178" s="250" t="s">
        <v>1</v>
      </c>
      <c r="F178" s="251" t="s">
        <v>153</v>
      </c>
      <c r="G178" s="249"/>
      <c r="H178" s="252">
        <v>862.89999999999998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137</v>
      </c>
      <c r="AU178" s="258" t="s">
        <v>90</v>
      </c>
      <c r="AV178" s="14" t="s">
        <v>130</v>
      </c>
      <c r="AW178" s="14" t="s">
        <v>36</v>
      </c>
      <c r="AX178" s="14" t="s">
        <v>88</v>
      </c>
      <c r="AY178" s="258" t="s">
        <v>124</v>
      </c>
    </row>
    <row r="179" s="2" customFormat="1" ht="24.15" customHeight="1">
      <c r="A179" s="37"/>
      <c r="B179" s="38"/>
      <c r="C179" s="218" t="s">
        <v>7</v>
      </c>
      <c r="D179" s="218" t="s">
        <v>126</v>
      </c>
      <c r="E179" s="219" t="s">
        <v>235</v>
      </c>
      <c r="F179" s="220" t="s">
        <v>236</v>
      </c>
      <c r="G179" s="221" t="s">
        <v>129</v>
      </c>
      <c r="H179" s="222">
        <v>788.89999999999998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45</v>
      </c>
      <c r="O179" s="90"/>
      <c r="P179" s="228">
        <f>O179*H179</f>
        <v>0</v>
      </c>
      <c r="Q179" s="228">
        <v>0.34499999999999997</v>
      </c>
      <c r="R179" s="228">
        <f>Q179*H179</f>
        <v>272.17049999999995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130</v>
      </c>
      <c r="AT179" s="230" t="s">
        <v>126</v>
      </c>
      <c r="AU179" s="230" t="s">
        <v>90</v>
      </c>
      <c r="AY179" s="16" t="s">
        <v>124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88</v>
      </c>
      <c r="BK179" s="231">
        <f>ROUND(I179*H179,2)</f>
        <v>0</v>
      </c>
      <c r="BL179" s="16" t="s">
        <v>130</v>
      </c>
      <c r="BM179" s="230" t="s">
        <v>237</v>
      </c>
    </row>
    <row r="180" s="13" customFormat="1">
      <c r="A180" s="13"/>
      <c r="B180" s="237"/>
      <c r="C180" s="238"/>
      <c r="D180" s="232" t="s">
        <v>137</v>
      </c>
      <c r="E180" s="239" t="s">
        <v>1</v>
      </c>
      <c r="F180" s="240" t="s">
        <v>227</v>
      </c>
      <c r="G180" s="238"/>
      <c r="H180" s="241">
        <v>342.19999999999999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137</v>
      </c>
      <c r="AU180" s="247" t="s">
        <v>90</v>
      </c>
      <c r="AV180" s="13" t="s">
        <v>90</v>
      </c>
      <c r="AW180" s="13" t="s">
        <v>36</v>
      </c>
      <c r="AX180" s="13" t="s">
        <v>80</v>
      </c>
      <c r="AY180" s="247" t="s">
        <v>124</v>
      </c>
    </row>
    <row r="181" s="13" customFormat="1">
      <c r="A181" s="13"/>
      <c r="B181" s="237"/>
      <c r="C181" s="238"/>
      <c r="D181" s="232" t="s">
        <v>137</v>
      </c>
      <c r="E181" s="239" t="s">
        <v>1</v>
      </c>
      <c r="F181" s="240" t="s">
        <v>228</v>
      </c>
      <c r="G181" s="238"/>
      <c r="H181" s="241">
        <v>360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137</v>
      </c>
      <c r="AU181" s="247" t="s">
        <v>90</v>
      </c>
      <c r="AV181" s="13" t="s">
        <v>90</v>
      </c>
      <c r="AW181" s="13" t="s">
        <v>36</v>
      </c>
      <c r="AX181" s="13" t="s">
        <v>80</v>
      </c>
      <c r="AY181" s="247" t="s">
        <v>124</v>
      </c>
    </row>
    <row r="182" s="13" customFormat="1">
      <c r="A182" s="13"/>
      <c r="B182" s="237"/>
      <c r="C182" s="238"/>
      <c r="D182" s="232" t="s">
        <v>137</v>
      </c>
      <c r="E182" s="239" t="s">
        <v>1</v>
      </c>
      <c r="F182" s="240" t="s">
        <v>229</v>
      </c>
      <c r="G182" s="238"/>
      <c r="H182" s="241">
        <v>37.700000000000003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137</v>
      </c>
      <c r="AU182" s="247" t="s">
        <v>90</v>
      </c>
      <c r="AV182" s="13" t="s">
        <v>90</v>
      </c>
      <c r="AW182" s="13" t="s">
        <v>36</v>
      </c>
      <c r="AX182" s="13" t="s">
        <v>80</v>
      </c>
      <c r="AY182" s="247" t="s">
        <v>124</v>
      </c>
    </row>
    <row r="183" s="13" customFormat="1">
      <c r="A183" s="13"/>
      <c r="B183" s="237"/>
      <c r="C183" s="238"/>
      <c r="D183" s="232" t="s">
        <v>137</v>
      </c>
      <c r="E183" s="239" t="s">
        <v>1</v>
      </c>
      <c r="F183" s="240" t="s">
        <v>211</v>
      </c>
      <c r="G183" s="238"/>
      <c r="H183" s="241">
        <v>49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137</v>
      </c>
      <c r="AU183" s="247" t="s">
        <v>90</v>
      </c>
      <c r="AV183" s="13" t="s">
        <v>90</v>
      </c>
      <c r="AW183" s="13" t="s">
        <v>36</v>
      </c>
      <c r="AX183" s="13" t="s">
        <v>80</v>
      </c>
      <c r="AY183" s="247" t="s">
        <v>124</v>
      </c>
    </row>
    <row r="184" s="14" customFormat="1">
      <c r="A184" s="14"/>
      <c r="B184" s="248"/>
      <c r="C184" s="249"/>
      <c r="D184" s="232" t="s">
        <v>137</v>
      </c>
      <c r="E184" s="250" t="s">
        <v>1</v>
      </c>
      <c r="F184" s="251" t="s">
        <v>153</v>
      </c>
      <c r="G184" s="249"/>
      <c r="H184" s="252">
        <v>788.89999999999998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137</v>
      </c>
      <c r="AU184" s="258" t="s">
        <v>90</v>
      </c>
      <c r="AV184" s="14" t="s">
        <v>130</v>
      </c>
      <c r="AW184" s="14" t="s">
        <v>36</v>
      </c>
      <c r="AX184" s="14" t="s">
        <v>88</v>
      </c>
      <c r="AY184" s="258" t="s">
        <v>124</v>
      </c>
    </row>
    <row r="185" s="2" customFormat="1" ht="24.15" customHeight="1">
      <c r="A185" s="37"/>
      <c r="B185" s="38"/>
      <c r="C185" s="218" t="s">
        <v>238</v>
      </c>
      <c r="D185" s="218" t="s">
        <v>126</v>
      </c>
      <c r="E185" s="219" t="s">
        <v>239</v>
      </c>
      <c r="F185" s="220" t="s">
        <v>240</v>
      </c>
      <c r="G185" s="221" t="s">
        <v>129</v>
      </c>
      <c r="H185" s="222">
        <v>49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45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130</v>
      </c>
      <c r="AT185" s="230" t="s">
        <v>126</v>
      </c>
      <c r="AU185" s="230" t="s">
        <v>90</v>
      </c>
      <c r="AY185" s="16" t="s">
        <v>124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88</v>
      </c>
      <c r="BK185" s="231">
        <f>ROUND(I185*H185,2)</f>
        <v>0</v>
      </c>
      <c r="BL185" s="16" t="s">
        <v>130</v>
      </c>
      <c r="BM185" s="230" t="s">
        <v>241</v>
      </c>
    </row>
    <row r="186" s="13" customFormat="1">
      <c r="A186" s="13"/>
      <c r="B186" s="237"/>
      <c r="C186" s="238"/>
      <c r="D186" s="232" t="s">
        <v>137</v>
      </c>
      <c r="E186" s="239" t="s">
        <v>1</v>
      </c>
      <c r="F186" s="240" t="s">
        <v>211</v>
      </c>
      <c r="G186" s="238"/>
      <c r="H186" s="241">
        <v>49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137</v>
      </c>
      <c r="AU186" s="247" t="s">
        <v>90</v>
      </c>
      <c r="AV186" s="13" t="s">
        <v>90</v>
      </c>
      <c r="AW186" s="13" t="s">
        <v>36</v>
      </c>
      <c r="AX186" s="13" t="s">
        <v>88</v>
      </c>
      <c r="AY186" s="247" t="s">
        <v>124</v>
      </c>
    </row>
    <row r="187" s="2" customFormat="1" ht="24.15" customHeight="1">
      <c r="A187" s="37"/>
      <c r="B187" s="38"/>
      <c r="C187" s="218" t="s">
        <v>242</v>
      </c>
      <c r="D187" s="218" t="s">
        <v>126</v>
      </c>
      <c r="E187" s="219" t="s">
        <v>243</v>
      </c>
      <c r="F187" s="220" t="s">
        <v>244</v>
      </c>
      <c r="G187" s="221" t="s">
        <v>129</v>
      </c>
      <c r="H187" s="222">
        <v>49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45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130</v>
      </c>
      <c r="AT187" s="230" t="s">
        <v>126</v>
      </c>
      <c r="AU187" s="230" t="s">
        <v>90</v>
      </c>
      <c r="AY187" s="16" t="s">
        <v>124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88</v>
      </c>
      <c r="BK187" s="231">
        <f>ROUND(I187*H187,2)</f>
        <v>0</v>
      </c>
      <c r="BL187" s="16" t="s">
        <v>130</v>
      </c>
      <c r="BM187" s="230" t="s">
        <v>245</v>
      </c>
    </row>
    <row r="188" s="13" customFormat="1">
      <c r="A188" s="13"/>
      <c r="B188" s="237"/>
      <c r="C188" s="238"/>
      <c r="D188" s="232" t="s">
        <v>137</v>
      </c>
      <c r="E188" s="239" t="s">
        <v>1</v>
      </c>
      <c r="F188" s="240" t="s">
        <v>211</v>
      </c>
      <c r="G188" s="238"/>
      <c r="H188" s="241">
        <v>49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137</v>
      </c>
      <c r="AU188" s="247" t="s">
        <v>90</v>
      </c>
      <c r="AV188" s="13" t="s">
        <v>90</v>
      </c>
      <c r="AW188" s="13" t="s">
        <v>36</v>
      </c>
      <c r="AX188" s="13" t="s">
        <v>88</v>
      </c>
      <c r="AY188" s="247" t="s">
        <v>124</v>
      </c>
    </row>
    <row r="189" s="2" customFormat="1" ht="24.15" customHeight="1">
      <c r="A189" s="37"/>
      <c r="B189" s="38"/>
      <c r="C189" s="218" t="s">
        <v>246</v>
      </c>
      <c r="D189" s="218" t="s">
        <v>126</v>
      </c>
      <c r="E189" s="219" t="s">
        <v>247</v>
      </c>
      <c r="F189" s="220" t="s">
        <v>248</v>
      </c>
      <c r="G189" s="221" t="s">
        <v>129</v>
      </c>
      <c r="H189" s="222">
        <v>49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45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130</v>
      </c>
      <c r="AT189" s="230" t="s">
        <v>126</v>
      </c>
      <c r="AU189" s="230" t="s">
        <v>90</v>
      </c>
      <c r="AY189" s="16" t="s">
        <v>124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88</v>
      </c>
      <c r="BK189" s="231">
        <f>ROUND(I189*H189,2)</f>
        <v>0</v>
      </c>
      <c r="BL189" s="16" t="s">
        <v>130</v>
      </c>
      <c r="BM189" s="230" t="s">
        <v>249</v>
      </c>
    </row>
    <row r="190" s="13" customFormat="1">
      <c r="A190" s="13"/>
      <c r="B190" s="237"/>
      <c r="C190" s="238"/>
      <c r="D190" s="232" t="s">
        <v>137</v>
      </c>
      <c r="E190" s="239" t="s">
        <v>1</v>
      </c>
      <c r="F190" s="240" t="s">
        <v>211</v>
      </c>
      <c r="G190" s="238"/>
      <c r="H190" s="241">
        <v>49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137</v>
      </c>
      <c r="AU190" s="247" t="s">
        <v>90</v>
      </c>
      <c r="AV190" s="13" t="s">
        <v>90</v>
      </c>
      <c r="AW190" s="13" t="s">
        <v>36</v>
      </c>
      <c r="AX190" s="13" t="s">
        <v>88</v>
      </c>
      <c r="AY190" s="247" t="s">
        <v>124</v>
      </c>
    </row>
    <row r="191" s="2" customFormat="1" ht="24.15" customHeight="1">
      <c r="A191" s="37"/>
      <c r="B191" s="38"/>
      <c r="C191" s="218" t="s">
        <v>250</v>
      </c>
      <c r="D191" s="218" t="s">
        <v>126</v>
      </c>
      <c r="E191" s="219" t="s">
        <v>251</v>
      </c>
      <c r="F191" s="220" t="s">
        <v>252</v>
      </c>
      <c r="G191" s="221" t="s">
        <v>129</v>
      </c>
      <c r="H191" s="222">
        <v>49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45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130</v>
      </c>
      <c r="AT191" s="230" t="s">
        <v>126</v>
      </c>
      <c r="AU191" s="230" t="s">
        <v>90</v>
      </c>
      <c r="AY191" s="16" t="s">
        <v>124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88</v>
      </c>
      <c r="BK191" s="231">
        <f>ROUND(I191*H191,2)</f>
        <v>0</v>
      </c>
      <c r="BL191" s="16" t="s">
        <v>130</v>
      </c>
      <c r="BM191" s="230" t="s">
        <v>253</v>
      </c>
    </row>
    <row r="192" s="13" customFormat="1">
      <c r="A192" s="13"/>
      <c r="B192" s="237"/>
      <c r="C192" s="238"/>
      <c r="D192" s="232" t="s">
        <v>137</v>
      </c>
      <c r="E192" s="239" t="s">
        <v>1</v>
      </c>
      <c r="F192" s="240" t="s">
        <v>211</v>
      </c>
      <c r="G192" s="238"/>
      <c r="H192" s="241">
        <v>49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137</v>
      </c>
      <c r="AU192" s="247" t="s">
        <v>90</v>
      </c>
      <c r="AV192" s="13" t="s">
        <v>90</v>
      </c>
      <c r="AW192" s="13" t="s">
        <v>36</v>
      </c>
      <c r="AX192" s="13" t="s">
        <v>88</v>
      </c>
      <c r="AY192" s="247" t="s">
        <v>124</v>
      </c>
    </row>
    <row r="193" s="2" customFormat="1" ht="24.15" customHeight="1">
      <c r="A193" s="37"/>
      <c r="B193" s="38"/>
      <c r="C193" s="218" t="s">
        <v>254</v>
      </c>
      <c r="D193" s="218" t="s">
        <v>126</v>
      </c>
      <c r="E193" s="219" t="s">
        <v>255</v>
      </c>
      <c r="F193" s="220" t="s">
        <v>256</v>
      </c>
      <c r="G193" s="221" t="s">
        <v>129</v>
      </c>
      <c r="H193" s="222">
        <v>352.19999999999999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45</v>
      </c>
      <c r="O193" s="90"/>
      <c r="P193" s="228">
        <f>O193*H193</f>
        <v>0</v>
      </c>
      <c r="Q193" s="228">
        <v>0.089219999999999994</v>
      </c>
      <c r="R193" s="228">
        <f>Q193*H193</f>
        <v>31.423283999999995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130</v>
      </c>
      <c r="AT193" s="230" t="s">
        <v>126</v>
      </c>
      <c r="AU193" s="230" t="s">
        <v>90</v>
      </c>
      <c r="AY193" s="16" t="s">
        <v>124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88</v>
      </c>
      <c r="BK193" s="231">
        <f>ROUND(I193*H193,2)</f>
        <v>0</v>
      </c>
      <c r="BL193" s="16" t="s">
        <v>130</v>
      </c>
      <c r="BM193" s="230" t="s">
        <v>257</v>
      </c>
    </row>
    <row r="194" s="13" customFormat="1">
      <c r="A194" s="13"/>
      <c r="B194" s="237"/>
      <c r="C194" s="238"/>
      <c r="D194" s="232" t="s">
        <v>137</v>
      </c>
      <c r="E194" s="239" t="s">
        <v>1</v>
      </c>
      <c r="F194" s="240" t="s">
        <v>258</v>
      </c>
      <c r="G194" s="238"/>
      <c r="H194" s="241">
        <v>342.19999999999999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137</v>
      </c>
      <c r="AU194" s="247" t="s">
        <v>90</v>
      </c>
      <c r="AV194" s="13" t="s">
        <v>90</v>
      </c>
      <c r="AW194" s="13" t="s">
        <v>36</v>
      </c>
      <c r="AX194" s="13" t="s">
        <v>80</v>
      </c>
      <c r="AY194" s="247" t="s">
        <v>124</v>
      </c>
    </row>
    <row r="195" s="13" customFormat="1">
      <c r="A195" s="13"/>
      <c r="B195" s="237"/>
      <c r="C195" s="238"/>
      <c r="D195" s="232" t="s">
        <v>137</v>
      </c>
      <c r="E195" s="239" t="s">
        <v>1</v>
      </c>
      <c r="F195" s="240" t="s">
        <v>138</v>
      </c>
      <c r="G195" s="238"/>
      <c r="H195" s="241">
        <v>10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137</v>
      </c>
      <c r="AU195" s="247" t="s">
        <v>90</v>
      </c>
      <c r="AV195" s="13" t="s">
        <v>90</v>
      </c>
      <c r="AW195" s="13" t="s">
        <v>36</v>
      </c>
      <c r="AX195" s="13" t="s">
        <v>80</v>
      </c>
      <c r="AY195" s="247" t="s">
        <v>124</v>
      </c>
    </row>
    <row r="196" s="14" customFormat="1">
      <c r="A196" s="14"/>
      <c r="B196" s="248"/>
      <c r="C196" s="249"/>
      <c r="D196" s="232" t="s">
        <v>137</v>
      </c>
      <c r="E196" s="250" t="s">
        <v>1</v>
      </c>
      <c r="F196" s="251" t="s">
        <v>153</v>
      </c>
      <c r="G196" s="249"/>
      <c r="H196" s="252">
        <v>352.19999999999999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137</v>
      </c>
      <c r="AU196" s="258" t="s">
        <v>90</v>
      </c>
      <c r="AV196" s="14" t="s">
        <v>130</v>
      </c>
      <c r="AW196" s="14" t="s">
        <v>36</v>
      </c>
      <c r="AX196" s="14" t="s">
        <v>88</v>
      </c>
      <c r="AY196" s="258" t="s">
        <v>124</v>
      </c>
    </row>
    <row r="197" s="2" customFormat="1" ht="24.15" customHeight="1">
      <c r="A197" s="37"/>
      <c r="B197" s="38"/>
      <c r="C197" s="259" t="s">
        <v>259</v>
      </c>
      <c r="D197" s="259" t="s">
        <v>199</v>
      </c>
      <c r="E197" s="260" t="s">
        <v>260</v>
      </c>
      <c r="F197" s="261" t="s">
        <v>261</v>
      </c>
      <c r="G197" s="262" t="s">
        <v>129</v>
      </c>
      <c r="H197" s="263">
        <v>344.81999999999999</v>
      </c>
      <c r="I197" s="264"/>
      <c r="J197" s="265">
        <f>ROUND(I197*H197,2)</f>
        <v>0</v>
      </c>
      <c r="K197" s="266"/>
      <c r="L197" s="267"/>
      <c r="M197" s="268" t="s">
        <v>1</v>
      </c>
      <c r="N197" s="269" t="s">
        <v>45</v>
      </c>
      <c r="O197" s="90"/>
      <c r="P197" s="228">
        <f>O197*H197</f>
        <v>0</v>
      </c>
      <c r="Q197" s="228">
        <v>0.13200000000000001</v>
      </c>
      <c r="R197" s="228">
        <f>Q197*H197</f>
        <v>45.516240000000003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164</v>
      </c>
      <c r="AT197" s="230" t="s">
        <v>199</v>
      </c>
      <c r="AU197" s="230" t="s">
        <v>90</v>
      </c>
      <c r="AY197" s="16" t="s">
        <v>124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88</v>
      </c>
      <c r="BK197" s="231">
        <f>ROUND(I197*H197,2)</f>
        <v>0</v>
      </c>
      <c r="BL197" s="16" t="s">
        <v>130</v>
      </c>
      <c r="BM197" s="230" t="s">
        <v>262</v>
      </c>
    </row>
    <row r="198" s="13" customFormat="1">
      <c r="A198" s="13"/>
      <c r="B198" s="237"/>
      <c r="C198" s="238"/>
      <c r="D198" s="232" t="s">
        <v>137</v>
      </c>
      <c r="E198" s="239" t="s">
        <v>1</v>
      </c>
      <c r="F198" s="240" t="s">
        <v>263</v>
      </c>
      <c r="G198" s="238"/>
      <c r="H198" s="241">
        <v>344.81999999999999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137</v>
      </c>
      <c r="AU198" s="247" t="s">
        <v>90</v>
      </c>
      <c r="AV198" s="13" t="s">
        <v>90</v>
      </c>
      <c r="AW198" s="13" t="s">
        <v>36</v>
      </c>
      <c r="AX198" s="13" t="s">
        <v>88</v>
      </c>
      <c r="AY198" s="247" t="s">
        <v>124</v>
      </c>
    </row>
    <row r="199" s="2" customFormat="1" ht="24.15" customHeight="1">
      <c r="A199" s="37"/>
      <c r="B199" s="38"/>
      <c r="C199" s="259" t="s">
        <v>264</v>
      </c>
      <c r="D199" s="259" t="s">
        <v>199</v>
      </c>
      <c r="E199" s="260" t="s">
        <v>265</v>
      </c>
      <c r="F199" s="261" t="s">
        <v>266</v>
      </c>
      <c r="G199" s="262" t="s">
        <v>129</v>
      </c>
      <c r="H199" s="263">
        <v>6.1950000000000003</v>
      </c>
      <c r="I199" s="264"/>
      <c r="J199" s="265">
        <f>ROUND(I199*H199,2)</f>
        <v>0</v>
      </c>
      <c r="K199" s="266"/>
      <c r="L199" s="267"/>
      <c r="M199" s="268" t="s">
        <v>1</v>
      </c>
      <c r="N199" s="269" t="s">
        <v>45</v>
      </c>
      <c r="O199" s="90"/>
      <c r="P199" s="228">
        <f>O199*H199</f>
        <v>0</v>
      </c>
      <c r="Q199" s="228">
        <v>0.13200000000000001</v>
      </c>
      <c r="R199" s="228">
        <f>Q199*H199</f>
        <v>0.81774000000000002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164</v>
      </c>
      <c r="AT199" s="230" t="s">
        <v>199</v>
      </c>
      <c r="AU199" s="230" t="s">
        <v>90</v>
      </c>
      <c r="AY199" s="16" t="s">
        <v>124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88</v>
      </c>
      <c r="BK199" s="231">
        <f>ROUND(I199*H199,2)</f>
        <v>0</v>
      </c>
      <c r="BL199" s="16" t="s">
        <v>130</v>
      </c>
      <c r="BM199" s="230" t="s">
        <v>267</v>
      </c>
    </row>
    <row r="200" s="13" customFormat="1">
      <c r="A200" s="13"/>
      <c r="B200" s="237"/>
      <c r="C200" s="238"/>
      <c r="D200" s="232" t="s">
        <v>137</v>
      </c>
      <c r="E200" s="239" t="s">
        <v>1</v>
      </c>
      <c r="F200" s="240" t="s">
        <v>268</v>
      </c>
      <c r="G200" s="238"/>
      <c r="H200" s="241">
        <v>6.1950000000000003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137</v>
      </c>
      <c r="AU200" s="247" t="s">
        <v>90</v>
      </c>
      <c r="AV200" s="13" t="s">
        <v>90</v>
      </c>
      <c r="AW200" s="13" t="s">
        <v>36</v>
      </c>
      <c r="AX200" s="13" t="s">
        <v>88</v>
      </c>
      <c r="AY200" s="247" t="s">
        <v>124</v>
      </c>
    </row>
    <row r="201" s="2" customFormat="1" ht="24.15" customHeight="1">
      <c r="A201" s="37"/>
      <c r="B201" s="38"/>
      <c r="C201" s="259" t="s">
        <v>269</v>
      </c>
      <c r="D201" s="259" t="s">
        <v>199</v>
      </c>
      <c r="E201" s="260" t="s">
        <v>270</v>
      </c>
      <c r="F201" s="261" t="s">
        <v>271</v>
      </c>
      <c r="G201" s="262" t="s">
        <v>129</v>
      </c>
      <c r="H201" s="263">
        <v>8.2949999999999999</v>
      </c>
      <c r="I201" s="264"/>
      <c r="J201" s="265">
        <f>ROUND(I201*H201,2)</f>
        <v>0</v>
      </c>
      <c r="K201" s="266"/>
      <c r="L201" s="267"/>
      <c r="M201" s="268" t="s">
        <v>1</v>
      </c>
      <c r="N201" s="269" t="s">
        <v>45</v>
      </c>
      <c r="O201" s="90"/>
      <c r="P201" s="228">
        <f>O201*H201</f>
        <v>0</v>
      </c>
      <c r="Q201" s="228">
        <v>0.13100000000000001</v>
      </c>
      <c r="R201" s="228">
        <f>Q201*H201</f>
        <v>1.0866450000000001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164</v>
      </c>
      <c r="AT201" s="230" t="s">
        <v>199</v>
      </c>
      <c r="AU201" s="230" t="s">
        <v>90</v>
      </c>
      <c r="AY201" s="16" t="s">
        <v>124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88</v>
      </c>
      <c r="BK201" s="231">
        <f>ROUND(I201*H201,2)</f>
        <v>0</v>
      </c>
      <c r="BL201" s="16" t="s">
        <v>130</v>
      </c>
      <c r="BM201" s="230" t="s">
        <v>272</v>
      </c>
    </row>
    <row r="202" s="13" customFormat="1">
      <c r="A202" s="13"/>
      <c r="B202" s="237"/>
      <c r="C202" s="238"/>
      <c r="D202" s="232" t="s">
        <v>137</v>
      </c>
      <c r="E202" s="239" t="s">
        <v>1</v>
      </c>
      <c r="F202" s="240" t="s">
        <v>273</v>
      </c>
      <c r="G202" s="238"/>
      <c r="H202" s="241">
        <v>8.2949999999999999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137</v>
      </c>
      <c r="AU202" s="247" t="s">
        <v>90</v>
      </c>
      <c r="AV202" s="13" t="s">
        <v>90</v>
      </c>
      <c r="AW202" s="13" t="s">
        <v>36</v>
      </c>
      <c r="AX202" s="13" t="s">
        <v>88</v>
      </c>
      <c r="AY202" s="247" t="s">
        <v>124</v>
      </c>
    </row>
    <row r="203" s="2" customFormat="1" ht="33" customHeight="1">
      <c r="A203" s="37"/>
      <c r="B203" s="38"/>
      <c r="C203" s="218" t="s">
        <v>274</v>
      </c>
      <c r="D203" s="218" t="s">
        <v>126</v>
      </c>
      <c r="E203" s="219" t="s">
        <v>275</v>
      </c>
      <c r="F203" s="220" t="s">
        <v>276</v>
      </c>
      <c r="G203" s="221" t="s">
        <v>129</v>
      </c>
      <c r="H203" s="222">
        <v>37.700000000000003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45</v>
      </c>
      <c r="O203" s="90"/>
      <c r="P203" s="228">
        <f>O203*H203</f>
        <v>0</v>
      </c>
      <c r="Q203" s="228">
        <v>0.11162</v>
      </c>
      <c r="R203" s="228">
        <f>Q203*H203</f>
        <v>4.2080739999999999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130</v>
      </c>
      <c r="AT203" s="230" t="s">
        <v>126</v>
      </c>
      <c r="AU203" s="230" t="s">
        <v>90</v>
      </c>
      <c r="AY203" s="16" t="s">
        <v>124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88</v>
      </c>
      <c r="BK203" s="231">
        <f>ROUND(I203*H203,2)</f>
        <v>0</v>
      </c>
      <c r="BL203" s="16" t="s">
        <v>130</v>
      </c>
      <c r="BM203" s="230" t="s">
        <v>277</v>
      </c>
    </row>
    <row r="204" s="13" customFormat="1">
      <c r="A204" s="13"/>
      <c r="B204" s="237"/>
      <c r="C204" s="238"/>
      <c r="D204" s="232" t="s">
        <v>137</v>
      </c>
      <c r="E204" s="239" t="s">
        <v>1</v>
      </c>
      <c r="F204" s="240" t="s">
        <v>229</v>
      </c>
      <c r="G204" s="238"/>
      <c r="H204" s="241">
        <v>37.700000000000003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137</v>
      </c>
      <c r="AU204" s="247" t="s">
        <v>90</v>
      </c>
      <c r="AV204" s="13" t="s">
        <v>90</v>
      </c>
      <c r="AW204" s="13" t="s">
        <v>36</v>
      </c>
      <c r="AX204" s="13" t="s">
        <v>88</v>
      </c>
      <c r="AY204" s="247" t="s">
        <v>124</v>
      </c>
    </row>
    <row r="205" s="2" customFormat="1" ht="24.15" customHeight="1">
      <c r="A205" s="37"/>
      <c r="B205" s="38"/>
      <c r="C205" s="259" t="s">
        <v>278</v>
      </c>
      <c r="D205" s="259" t="s">
        <v>199</v>
      </c>
      <c r="E205" s="260" t="s">
        <v>279</v>
      </c>
      <c r="F205" s="261" t="s">
        <v>280</v>
      </c>
      <c r="G205" s="262" t="s">
        <v>129</v>
      </c>
      <c r="H205" s="263">
        <v>39.585000000000001</v>
      </c>
      <c r="I205" s="264"/>
      <c r="J205" s="265">
        <f>ROUND(I205*H205,2)</f>
        <v>0</v>
      </c>
      <c r="K205" s="266"/>
      <c r="L205" s="267"/>
      <c r="M205" s="268" t="s">
        <v>1</v>
      </c>
      <c r="N205" s="269" t="s">
        <v>45</v>
      </c>
      <c r="O205" s="90"/>
      <c r="P205" s="228">
        <f>O205*H205</f>
        <v>0</v>
      </c>
      <c r="Q205" s="228">
        <v>0.17599999999999999</v>
      </c>
      <c r="R205" s="228">
        <f>Q205*H205</f>
        <v>6.9669599999999994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164</v>
      </c>
      <c r="AT205" s="230" t="s">
        <v>199</v>
      </c>
      <c r="AU205" s="230" t="s">
        <v>90</v>
      </c>
      <c r="AY205" s="16" t="s">
        <v>124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88</v>
      </c>
      <c r="BK205" s="231">
        <f>ROUND(I205*H205,2)</f>
        <v>0</v>
      </c>
      <c r="BL205" s="16" t="s">
        <v>130</v>
      </c>
      <c r="BM205" s="230" t="s">
        <v>281</v>
      </c>
    </row>
    <row r="206" s="13" customFormat="1">
      <c r="A206" s="13"/>
      <c r="B206" s="237"/>
      <c r="C206" s="238"/>
      <c r="D206" s="232" t="s">
        <v>137</v>
      </c>
      <c r="E206" s="239" t="s">
        <v>1</v>
      </c>
      <c r="F206" s="240" t="s">
        <v>282</v>
      </c>
      <c r="G206" s="238"/>
      <c r="H206" s="241">
        <v>39.585000000000001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137</v>
      </c>
      <c r="AU206" s="247" t="s">
        <v>90</v>
      </c>
      <c r="AV206" s="13" t="s">
        <v>90</v>
      </c>
      <c r="AW206" s="13" t="s">
        <v>36</v>
      </c>
      <c r="AX206" s="13" t="s">
        <v>88</v>
      </c>
      <c r="AY206" s="247" t="s">
        <v>124</v>
      </c>
    </row>
    <row r="207" s="2" customFormat="1" ht="24.15" customHeight="1">
      <c r="A207" s="37"/>
      <c r="B207" s="38"/>
      <c r="C207" s="218" t="s">
        <v>283</v>
      </c>
      <c r="D207" s="218" t="s">
        <v>126</v>
      </c>
      <c r="E207" s="219" t="s">
        <v>284</v>
      </c>
      <c r="F207" s="220" t="s">
        <v>285</v>
      </c>
      <c r="G207" s="221" t="s">
        <v>129</v>
      </c>
      <c r="H207" s="222">
        <v>360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45</v>
      </c>
      <c r="O207" s="90"/>
      <c r="P207" s="228">
        <f>O207*H207</f>
        <v>0</v>
      </c>
      <c r="Q207" s="228">
        <v>0.098000000000000004</v>
      </c>
      <c r="R207" s="228">
        <f>Q207*H207</f>
        <v>35.280000000000001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130</v>
      </c>
      <c r="AT207" s="230" t="s">
        <v>126</v>
      </c>
      <c r="AU207" s="230" t="s">
        <v>90</v>
      </c>
      <c r="AY207" s="16" t="s">
        <v>124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88</v>
      </c>
      <c r="BK207" s="231">
        <f>ROUND(I207*H207,2)</f>
        <v>0</v>
      </c>
      <c r="BL207" s="16" t="s">
        <v>130</v>
      </c>
      <c r="BM207" s="230" t="s">
        <v>286</v>
      </c>
    </row>
    <row r="208" s="2" customFormat="1" ht="24.15" customHeight="1">
      <c r="A208" s="37"/>
      <c r="B208" s="38"/>
      <c r="C208" s="259" t="s">
        <v>287</v>
      </c>
      <c r="D208" s="259" t="s">
        <v>199</v>
      </c>
      <c r="E208" s="260" t="s">
        <v>288</v>
      </c>
      <c r="F208" s="261" t="s">
        <v>289</v>
      </c>
      <c r="G208" s="262" t="s">
        <v>129</v>
      </c>
      <c r="H208" s="263">
        <v>378</v>
      </c>
      <c r="I208" s="264"/>
      <c r="J208" s="265">
        <f>ROUND(I208*H208,2)</f>
        <v>0</v>
      </c>
      <c r="K208" s="266"/>
      <c r="L208" s="267"/>
      <c r="M208" s="268" t="s">
        <v>1</v>
      </c>
      <c r="N208" s="269" t="s">
        <v>45</v>
      </c>
      <c r="O208" s="90"/>
      <c r="P208" s="228">
        <f>O208*H208</f>
        <v>0</v>
      </c>
      <c r="Q208" s="228">
        <v>0.151</v>
      </c>
      <c r="R208" s="228">
        <f>Q208*H208</f>
        <v>57.077999999999996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164</v>
      </c>
      <c r="AT208" s="230" t="s">
        <v>199</v>
      </c>
      <c r="AU208" s="230" t="s">
        <v>90</v>
      </c>
      <c r="AY208" s="16" t="s">
        <v>124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88</v>
      </c>
      <c r="BK208" s="231">
        <f>ROUND(I208*H208,2)</f>
        <v>0</v>
      </c>
      <c r="BL208" s="16" t="s">
        <v>130</v>
      </c>
      <c r="BM208" s="230" t="s">
        <v>290</v>
      </c>
    </row>
    <row r="209" s="13" customFormat="1">
      <c r="A209" s="13"/>
      <c r="B209" s="237"/>
      <c r="C209" s="238"/>
      <c r="D209" s="232" t="s">
        <v>137</v>
      </c>
      <c r="E209" s="239" t="s">
        <v>1</v>
      </c>
      <c r="F209" s="240" t="s">
        <v>291</v>
      </c>
      <c r="G209" s="238"/>
      <c r="H209" s="241">
        <v>378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137</v>
      </c>
      <c r="AU209" s="247" t="s">
        <v>90</v>
      </c>
      <c r="AV209" s="13" t="s">
        <v>90</v>
      </c>
      <c r="AW209" s="13" t="s">
        <v>36</v>
      </c>
      <c r="AX209" s="13" t="s">
        <v>88</v>
      </c>
      <c r="AY209" s="247" t="s">
        <v>124</v>
      </c>
    </row>
    <row r="210" s="2" customFormat="1" ht="21.75" customHeight="1">
      <c r="A210" s="37"/>
      <c r="B210" s="38"/>
      <c r="C210" s="218" t="s">
        <v>292</v>
      </c>
      <c r="D210" s="218" t="s">
        <v>126</v>
      </c>
      <c r="E210" s="219" t="s">
        <v>293</v>
      </c>
      <c r="F210" s="220" t="s">
        <v>294</v>
      </c>
      <c r="G210" s="221" t="s">
        <v>149</v>
      </c>
      <c r="H210" s="222">
        <v>98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45</v>
      </c>
      <c r="O210" s="90"/>
      <c r="P210" s="228">
        <f>O210*H210</f>
        <v>0</v>
      </c>
      <c r="Q210" s="228">
        <v>0.0035999999999999999</v>
      </c>
      <c r="R210" s="228">
        <f>Q210*H210</f>
        <v>0.3528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130</v>
      </c>
      <c r="AT210" s="230" t="s">
        <v>126</v>
      </c>
      <c r="AU210" s="230" t="s">
        <v>90</v>
      </c>
      <c r="AY210" s="16" t="s">
        <v>124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88</v>
      </c>
      <c r="BK210" s="231">
        <f>ROUND(I210*H210,2)</f>
        <v>0</v>
      </c>
      <c r="BL210" s="16" t="s">
        <v>130</v>
      </c>
      <c r="BM210" s="230" t="s">
        <v>295</v>
      </c>
    </row>
    <row r="211" s="12" customFormat="1" ht="22.8" customHeight="1">
      <c r="A211" s="12"/>
      <c r="B211" s="202"/>
      <c r="C211" s="203"/>
      <c r="D211" s="204" t="s">
        <v>79</v>
      </c>
      <c r="E211" s="216" t="s">
        <v>173</v>
      </c>
      <c r="F211" s="216" t="s">
        <v>296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SUM(P212:P276)</f>
        <v>0</v>
      </c>
      <c r="Q211" s="210"/>
      <c r="R211" s="211">
        <f>SUM(R212:R276)</f>
        <v>137.48534199999997</v>
      </c>
      <c r="S211" s="210"/>
      <c r="T211" s="212">
        <f>SUM(T212:T276)</f>
        <v>1.466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88</v>
      </c>
      <c r="AT211" s="214" t="s">
        <v>79</v>
      </c>
      <c r="AU211" s="214" t="s">
        <v>88</v>
      </c>
      <c r="AY211" s="213" t="s">
        <v>124</v>
      </c>
      <c r="BK211" s="215">
        <f>SUM(BK212:BK276)</f>
        <v>0</v>
      </c>
    </row>
    <row r="212" s="2" customFormat="1" ht="24.15" customHeight="1">
      <c r="A212" s="37"/>
      <c r="B212" s="38"/>
      <c r="C212" s="218" t="s">
        <v>297</v>
      </c>
      <c r="D212" s="218" t="s">
        <v>126</v>
      </c>
      <c r="E212" s="219" t="s">
        <v>298</v>
      </c>
      <c r="F212" s="220" t="s">
        <v>299</v>
      </c>
      <c r="G212" s="221" t="s">
        <v>300</v>
      </c>
      <c r="H212" s="222">
        <v>8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45</v>
      </c>
      <c r="O212" s="90"/>
      <c r="P212" s="228">
        <f>O212*H212</f>
        <v>0</v>
      </c>
      <c r="Q212" s="228">
        <v>0.00069999999999999999</v>
      </c>
      <c r="R212" s="228">
        <f>Q212*H212</f>
        <v>0.0055999999999999999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130</v>
      </c>
      <c r="AT212" s="230" t="s">
        <v>126</v>
      </c>
      <c r="AU212" s="230" t="s">
        <v>90</v>
      </c>
      <c r="AY212" s="16" t="s">
        <v>124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88</v>
      </c>
      <c r="BK212" s="231">
        <f>ROUND(I212*H212,2)</f>
        <v>0</v>
      </c>
      <c r="BL212" s="16" t="s">
        <v>130</v>
      </c>
      <c r="BM212" s="230" t="s">
        <v>301</v>
      </c>
    </row>
    <row r="213" s="13" customFormat="1">
      <c r="A213" s="13"/>
      <c r="B213" s="237"/>
      <c r="C213" s="238"/>
      <c r="D213" s="232" t="s">
        <v>137</v>
      </c>
      <c r="E213" s="239" t="s">
        <v>1</v>
      </c>
      <c r="F213" s="240" t="s">
        <v>302</v>
      </c>
      <c r="G213" s="238"/>
      <c r="H213" s="241">
        <v>8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137</v>
      </c>
      <c r="AU213" s="247" t="s">
        <v>90</v>
      </c>
      <c r="AV213" s="13" t="s">
        <v>90</v>
      </c>
      <c r="AW213" s="13" t="s">
        <v>36</v>
      </c>
      <c r="AX213" s="13" t="s">
        <v>88</v>
      </c>
      <c r="AY213" s="247" t="s">
        <v>124</v>
      </c>
    </row>
    <row r="214" s="2" customFormat="1" ht="16.5" customHeight="1">
      <c r="A214" s="37"/>
      <c r="B214" s="38"/>
      <c r="C214" s="259" t="s">
        <v>303</v>
      </c>
      <c r="D214" s="259" t="s">
        <v>199</v>
      </c>
      <c r="E214" s="260" t="s">
        <v>304</v>
      </c>
      <c r="F214" s="261" t="s">
        <v>305</v>
      </c>
      <c r="G214" s="262" t="s">
        <v>300</v>
      </c>
      <c r="H214" s="263">
        <v>2</v>
      </c>
      <c r="I214" s="264"/>
      <c r="J214" s="265">
        <f>ROUND(I214*H214,2)</f>
        <v>0</v>
      </c>
      <c r="K214" s="266"/>
      <c r="L214" s="267"/>
      <c r="M214" s="268" t="s">
        <v>1</v>
      </c>
      <c r="N214" s="269" t="s">
        <v>45</v>
      </c>
      <c r="O214" s="90"/>
      <c r="P214" s="228">
        <f>O214*H214</f>
        <v>0</v>
      </c>
      <c r="Q214" s="228">
        <v>0.0016999999999999999</v>
      </c>
      <c r="R214" s="228">
        <f>Q214*H214</f>
        <v>0.0033999999999999998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164</v>
      </c>
      <c r="AT214" s="230" t="s">
        <v>199</v>
      </c>
      <c r="AU214" s="230" t="s">
        <v>90</v>
      </c>
      <c r="AY214" s="16" t="s">
        <v>124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88</v>
      </c>
      <c r="BK214" s="231">
        <f>ROUND(I214*H214,2)</f>
        <v>0</v>
      </c>
      <c r="BL214" s="16" t="s">
        <v>130</v>
      </c>
      <c r="BM214" s="230" t="s">
        <v>306</v>
      </c>
    </row>
    <row r="215" s="13" customFormat="1">
      <c r="A215" s="13"/>
      <c r="B215" s="237"/>
      <c r="C215" s="238"/>
      <c r="D215" s="232" t="s">
        <v>137</v>
      </c>
      <c r="E215" s="239" t="s">
        <v>1</v>
      </c>
      <c r="F215" s="240" t="s">
        <v>307</v>
      </c>
      <c r="G215" s="238"/>
      <c r="H215" s="241">
        <v>2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137</v>
      </c>
      <c r="AU215" s="247" t="s">
        <v>90</v>
      </c>
      <c r="AV215" s="13" t="s">
        <v>90</v>
      </c>
      <c r="AW215" s="13" t="s">
        <v>36</v>
      </c>
      <c r="AX215" s="13" t="s">
        <v>88</v>
      </c>
      <c r="AY215" s="247" t="s">
        <v>124</v>
      </c>
    </row>
    <row r="216" s="2" customFormat="1" ht="24.15" customHeight="1">
      <c r="A216" s="37"/>
      <c r="B216" s="38"/>
      <c r="C216" s="259" t="s">
        <v>308</v>
      </c>
      <c r="D216" s="259" t="s">
        <v>199</v>
      </c>
      <c r="E216" s="260" t="s">
        <v>309</v>
      </c>
      <c r="F216" s="261" t="s">
        <v>310</v>
      </c>
      <c r="G216" s="262" t="s">
        <v>300</v>
      </c>
      <c r="H216" s="263">
        <v>1</v>
      </c>
      <c r="I216" s="264"/>
      <c r="J216" s="265">
        <f>ROUND(I216*H216,2)</f>
        <v>0</v>
      </c>
      <c r="K216" s="266"/>
      <c r="L216" s="267"/>
      <c r="M216" s="268" t="s">
        <v>1</v>
      </c>
      <c r="N216" s="269" t="s">
        <v>45</v>
      </c>
      <c r="O216" s="90"/>
      <c r="P216" s="228">
        <f>O216*H216</f>
        <v>0</v>
      </c>
      <c r="Q216" s="228">
        <v>0.0025000000000000001</v>
      </c>
      <c r="R216" s="228">
        <f>Q216*H216</f>
        <v>0.0025000000000000001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164</v>
      </c>
      <c r="AT216" s="230" t="s">
        <v>199</v>
      </c>
      <c r="AU216" s="230" t="s">
        <v>90</v>
      </c>
      <c r="AY216" s="16" t="s">
        <v>124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88</v>
      </c>
      <c r="BK216" s="231">
        <f>ROUND(I216*H216,2)</f>
        <v>0</v>
      </c>
      <c r="BL216" s="16" t="s">
        <v>130</v>
      </c>
      <c r="BM216" s="230" t="s">
        <v>311</v>
      </c>
    </row>
    <row r="217" s="13" customFormat="1">
      <c r="A217" s="13"/>
      <c r="B217" s="237"/>
      <c r="C217" s="238"/>
      <c r="D217" s="232" t="s">
        <v>137</v>
      </c>
      <c r="E217" s="239" t="s">
        <v>1</v>
      </c>
      <c r="F217" s="240" t="s">
        <v>312</v>
      </c>
      <c r="G217" s="238"/>
      <c r="H217" s="241">
        <v>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137</v>
      </c>
      <c r="AU217" s="247" t="s">
        <v>90</v>
      </c>
      <c r="AV217" s="13" t="s">
        <v>90</v>
      </c>
      <c r="AW217" s="13" t="s">
        <v>36</v>
      </c>
      <c r="AX217" s="13" t="s">
        <v>88</v>
      </c>
      <c r="AY217" s="247" t="s">
        <v>124</v>
      </c>
    </row>
    <row r="218" s="2" customFormat="1" ht="21.75" customHeight="1">
      <c r="A218" s="37"/>
      <c r="B218" s="38"/>
      <c r="C218" s="259" t="s">
        <v>313</v>
      </c>
      <c r="D218" s="259" t="s">
        <v>199</v>
      </c>
      <c r="E218" s="260" t="s">
        <v>314</v>
      </c>
      <c r="F218" s="261" t="s">
        <v>315</v>
      </c>
      <c r="G218" s="262" t="s">
        <v>300</v>
      </c>
      <c r="H218" s="263">
        <v>2</v>
      </c>
      <c r="I218" s="264"/>
      <c r="J218" s="265">
        <f>ROUND(I218*H218,2)</f>
        <v>0</v>
      </c>
      <c r="K218" s="266"/>
      <c r="L218" s="267"/>
      <c r="M218" s="268" t="s">
        <v>1</v>
      </c>
      <c r="N218" s="269" t="s">
        <v>45</v>
      </c>
      <c r="O218" s="90"/>
      <c r="P218" s="228">
        <f>O218*H218</f>
        <v>0</v>
      </c>
      <c r="Q218" s="228">
        <v>0.00089999999999999998</v>
      </c>
      <c r="R218" s="228">
        <f>Q218*H218</f>
        <v>0.0018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164</v>
      </c>
      <c r="AT218" s="230" t="s">
        <v>199</v>
      </c>
      <c r="AU218" s="230" t="s">
        <v>90</v>
      </c>
      <c r="AY218" s="16" t="s">
        <v>124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88</v>
      </c>
      <c r="BK218" s="231">
        <f>ROUND(I218*H218,2)</f>
        <v>0</v>
      </c>
      <c r="BL218" s="16" t="s">
        <v>130</v>
      </c>
      <c r="BM218" s="230" t="s">
        <v>316</v>
      </c>
    </row>
    <row r="219" s="13" customFormat="1">
      <c r="A219" s="13"/>
      <c r="B219" s="237"/>
      <c r="C219" s="238"/>
      <c r="D219" s="232" t="s">
        <v>137</v>
      </c>
      <c r="E219" s="239" t="s">
        <v>1</v>
      </c>
      <c r="F219" s="240" t="s">
        <v>317</v>
      </c>
      <c r="G219" s="238"/>
      <c r="H219" s="241">
        <v>2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137</v>
      </c>
      <c r="AU219" s="247" t="s">
        <v>90</v>
      </c>
      <c r="AV219" s="13" t="s">
        <v>90</v>
      </c>
      <c r="AW219" s="13" t="s">
        <v>36</v>
      </c>
      <c r="AX219" s="13" t="s">
        <v>88</v>
      </c>
      <c r="AY219" s="247" t="s">
        <v>124</v>
      </c>
    </row>
    <row r="220" s="2" customFormat="1" ht="24.15" customHeight="1">
      <c r="A220" s="37"/>
      <c r="B220" s="38"/>
      <c r="C220" s="259" t="s">
        <v>318</v>
      </c>
      <c r="D220" s="259" t="s">
        <v>199</v>
      </c>
      <c r="E220" s="260" t="s">
        <v>319</v>
      </c>
      <c r="F220" s="261" t="s">
        <v>320</v>
      </c>
      <c r="G220" s="262" t="s">
        <v>300</v>
      </c>
      <c r="H220" s="263">
        <v>3</v>
      </c>
      <c r="I220" s="264"/>
      <c r="J220" s="265">
        <f>ROUND(I220*H220,2)</f>
        <v>0</v>
      </c>
      <c r="K220" s="266"/>
      <c r="L220" s="267"/>
      <c r="M220" s="268" t="s">
        <v>1</v>
      </c>
      <c r="N220" s="269" t="s">
        <v>45</v>
      </c>
      <c r="O220" s="90"/>
      <c r="P220" s="228">
        <f>O220*H220</f>
        <v>0</v>
      </c>
      <c r="Q220" s="228">
        <v>0.0035000000000000001</v>
      </c>
      <c r="R220" s="228">
        <f>Q220*H220</f>
        <v>0.010500000000000001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164</v>
      </c>
      <c r="AT220" s="230" t="s">
        <v>199</v>
      </c>
      <c r="AU220" s="230" t="s">
        <v>90</v>
      </c>
      <c r="AY220" s="16" t="s">
        <v>124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88</v>
      </c>
      <c r="BK220" s="231">
        <f>ROUND(I220*H220,2)</f>
        <v>0</v>
      </c>
      <c r="BL220" s="16" t="s">
        <v>130</v>
      </c>
      <c r="BM220" s="230" t="s">
        <v>321</v>
      </c>
    </row>
    <row r="221" s="13" customFormat="1">
      <c r="A221" s="13"/>
      <c r="B221" s="237"/>
      <c r="C221" s="238"/>
      <c r="D221" s="232" t="s">
        <v>137</v>
      </c>
      <c r="E221" s="239" t="s">
        <v>1</v>
      </c>
      <c r="F221" s="240" t="s">
        <v>322</v>
      </c>
      <c r="G221" s="238"/>
      <c r="H221" s="241">
        <v>1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137</v>
      </c>
      <c r="AU221" s="247" t="s">
        <v>90</v>
      </c>
      <c r="AV221" s="13" t="s">
        <v>90</v>
      </c>
      <c r="AW221" s="13" t="s">
        <v>36</v>
      </c>
      <c r="AX221" s="13" t="s">
        <v>80</v>
      </c>
      <c r="AY221" s="247" t="s">
        <v>124</v>
      </c>
    </row>
    <row r="222" s="13" customFormat="1">
      <c r="A222" s="13"/>
      <c r="B222" s="237"/>
      <c r="C222" s="238"/>
      <c r="D222" s="232" t="s">
        <v>137</v>
      </c>
      <c r="E222" s="239" t="s">
        <v>1</v>
      </c>
      <c r="F222" s="240" t="s">
        <v>323</v>
      </c>
      <c r="G222" s="238"/>
      <c r="H222" s="241">
        <v>2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137</v>
      </c>
      <c r="AU222" s="247" t="s">
        <v>90</v>
      </c>
      <c r="AV222" s="13" t="s">
        <v>90</v>
      </c>
      <c r="AW222" s="13" t="s">
        <v>36</v>
      </c>
      <c r="AX222" s="13" t="s">
        <v>80</v>
      </c>
      <c r="AY222" s="247" t="s">
        <v>124</v>
      </c>
    </row>
    <row r="223" s="14" customFormat="1">
      <c r="A223" s="14"/>
      <c r="B223" s="248"/>
      <c r="C223" s="249"/>
      <c r="D223" s="232" t="s">
        <v>137</v>
      </c>
      <c r="E223" s="250" t="s">
        <v>1</v>
      </c>
      <c r="F223" s="251" t="s">
        <v>153</v>
      </c>
      <c r="G223" s="249"/>
      <c r="H223" s="252">
        <v>3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137</v>
      </c>
      <c r="AU223" s="258" t="s">
        <v>90</v>
      </c>
      <c r="AV223" s="14" t="s">
        <v>130</v>
      </c>
      <c r="AW223" s="14" t="s">
        <v>36</v>
      </c>
      <c r="AX223" s="14" t="s">
        <v>88</v>
      </c>
      <c r="AY223" s="258" t="s">
        <v>124</v>
      </c>
    </row>
    <row r="224" s="2" customFormat="1" ht="24.15" customHeight="1">
      <c r="A224" s="37"/>
      <c r="B224" s="38"/>
      <c r="C224" s="218" t="s">
        <v>324</v>
      </c>
      <c r="D224" s="218" t="s">
        <v>126</v>
      </c>
      <c r="E224" s="219" t="s">
        <v>325</v>
      </c>
      <c r="F224" s="220" t="s">
        <v>326</v>
      </c>
      <c r="G224" s="221" t="s">
        <v>300</v>
      </c>
      <c r="H224" s="222">
        <v>4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45</v>
      </c>
      <c r="O224" s="90"/>
      <c r="P224" s="228">
        <f>O224*H224</f>
        <v>0</v>
      </c>
      <c r="Q224" s="228">
        <v>0.0010499999999999999</v>
      </c>
      <c r="R224" s="228">
        <f>Q224*H224</f>
        <v>0.0041999999999999997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130</v>
      </c>
      <c r="AT224" s="230" t="s">
        <v>126</v>
      </c>
      <c r="AU224" s="230" t="s">
        <v>90</v>
      </c>
      <c r="AY224" s="16" t="s">
        <v>124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88</v>
      </c>
      <c r="BK224" s="231">
        <f>ROUND(I224*H224,2)</f>
        <v>0</v>
      </c>
      <c r="BL224" s="16" t="s">
        <v>130</v>
      </c>
      <c r="BM224" s="230" t="s">
        <v>327</v>
      </c>
    </row>
    <row r="225" s="13" customFormat="1">
      <c r="A225" s="13"/>
      <c r="B225" s="237"/>
      <c r="C225" s="238"/>
      <c r="D225" s="232" t="s">
        <v>137</v>
      </c>
      <c r="E225" s="239" t="s">
        <v>1</v>
      </c>
      <c r="F225" s="240" t="s">
        <v>328</v>
      </c>
      <c r="G225" s="238"/>
      <c r="H225" s="241">
        <v>1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137</v>
      </c>
      <c r="AU225" s="247" t="s">
        <v>90</v>
      </c>
      <c r="AV225" s="13" t="s">
        <v>90</v>
      </c>
      <c r="AW225" s="13" t="s">
        <v>36</v>
      </c>
      <c r="AX225" s="13" t="s">
        <v>80</v>
      </c>
      <c r="AY225" s="247" t="s">
        <v>124</v>
      </c>
    </row>
    <row r="226" s="13" customFormat="1">
      <c r="A226" s="13"/>
      <c r="B226" s="237"/>
      <c r="C226" s="238"/>
      <c r="D226" s="232" t="s">
        <v>137</v>
      </c>
      <c r="E226" s="239" t="s">
        <v>1</v>
      </c>
      <c r="F226" s="240" t="s">
        <v>329</v>
      </c>
      <c r="G226" s="238"/>
      <c r="H226" s="241">
        <v>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137</v>
      </c>
      <c r="AU226" s="247" t="s">
        <v>90</v>
      </c>
      <c r="AV226" s="13" t="s">
        <v>90</v>
      </c>
      <c r="AW226" s="13" t="s">
        <v>36</v>
      </c>
      <c r="AX226" s="13" t="s">
        <v>80</v>
      </c>
      <c r="AY226" s="247" t="s">
        <v>124</v>
      </c>
    </row>
    <row r="227" s="13" customFormat="1">
      <c r="A227" s="13"/>
      <c r="B227" s="237"/>
      <c r="C227" s="238"/>
      <c r="D227" s="232" t="s">
        <v>137</v>
      </c>
      <c r="E227" s="239" t="s">
        <v>1</v>
      </c>
      <c r="F227" s="240" t="s">
        <v>330</v>
      </c>
      <c r="G227" s="238"/>
      <c r="H227" s="241">
        <v>2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137</v>
      </c>
      <c r="AU227" s="247" t="s">
        <v>90</v>
      </c>
      <c r="AV227" s="13" t="s">
        <v>90</v>
      </c>
      <c r="AW227" s="13" t="s">
        <v>36</v>
      </c>
      <c r="AX227" s="13" t="s">
        <v>80</v>
      </c>
      <c r="AY227" s="247" t="s">
        <v>124</v>
      </c>
    </row>
    <row r="228" s="14" customFormat="1">
      <c r="A228" s="14"/>
      <c r="B228" s="248"/>
      <c r="C228" s="249"/>
      <c r="D228" s="232" t="s">
        <v>137</v>
      </c>
      <c r="E228" s="250" t="s">
        <v>1</v>
      </c>
      <c r="F228" s="251" t="s">
        <v>153</v>
      </c>
      <c r="G228" s="249"/>
      <c r="H228" s="252">
        <v>4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137</v>
      </c>
      <c r="AU228" s="258" t="s">
        <v>90</v>
      </c>
      <c r="AV228" s="14" t="s">
        <v>130</v>
      </c>
      <c r="AW228" s="14" t="s">
        <v>36</v>
      </c>
      <c r="AX228" s="14" t="s">
        <v>88</v>
      </c>
      <c r="AY228" s="258" t="s">
        <v>124</v>
      </c>
    </row>
    <row r="229" s="2" customFormat="1" ht="24.15" customHeight="1">
      <c r="A229" s="37"/>
      <c r="B229" s="38"/>
      <c r="C229" s="259" t="s">
        <v>331</v>
      </c>
      <c r="D229" s="259" t="s">
        <v>199</v>
      </c>
      <c r="E229" s="260" t="s">
        <v>332</v>
      </c>
      <c r="F229" s="261" t="s">
        <v>333</v>
      </c>
      <c r="G229" s="262" t="s">
        <v>300</v>
      </c>
      <c r="H229" s="263">
        <v>3</v>
      </c>
      <c r="I229" s="264"/>
      <c r="J229" s="265">
        <f>ROUND(I229*H229,2)</f>
        <v>0</v>
      </c>
      <c r="K229" s="266"/>
      <c r="L229" s="267"/>
      <c r="M229" s="268" t="s">
        <v>1</v>
      </c>
      <c r="N229" s="269" t="s">
        <v>45</v>
      </c>
      <c r="O229" s="90"/>
      <c r="P229" s="228">
        <f>O229*H229</f>
        <v>0</v>
      </c>
      <c r="Q229" s="228">
        <v>0.0155</v>
      </c>
      <c r="R229" s="228">
        <f>Q229*H229</f>
        <v>0.0465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164</v>
      </c>
      <c r="AT229" s="230" t="s">
        <v>199</v>
      </c>
      <c r="AU229" s="230" t="s">
        <v>90</v>
      </c>
      <c r="AY229" s="16" t="s">
        <v>124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88</v>
      </c>
      <c r="BK229" s="231">
        <f>ROUND(I229*H229,2)</f>
        <v>0</v>
      </c>
      <c r="BL229" s="16" t="s">
        <v>130</v>
      </c>
      <c r="BM229" s="230" t="s">
        <v>334</v>
      </c>
    </row>
    <row r="230" s="13" customFormat="1">
      <c r="A230" s="13"/>
      <c r="B230" s="237"/>
      <c r="C230" s="238"/>
      <c r="D230" s="232" t="s">
        <v>137</v>
      </c>
      <c r="E230" s="239" t="s">
        <v>1</v>
      </c>
      <c r="F230" s="240" t="s">
        <v>329</v>
      </c>
      <c r="G230" s="238"/>
      <c r="H230" s="241">
        <v>1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137</v>
      </c>
      <c r="AU230" s="247" t="s">
        <v>90</v>
      </c>
      <c r="AV230" s="13" t="s">
        <v>90</v>
      </c>
      <c r="AW230" s="13" t="s">
        <v>36</v>
      </c>
      <c r="AX230" s="13" t="s">
        <v>80</v>
      </c>
      <c r="AY230" s="247" t="s">
        <v>124</v>
      </c>
    </row>
    <row r="231" s="13" customFormat="1">
      <c r="A231" s="13"/>
      <c r="B231" s="237"/>
      <c r="C231" s="238"/>
      <c r="D231" s="232" t="s">
        <v>137</v>
      </c>
      <c r="E231" s="239" t="s">
        <v>1</v>
      </c>
      <c r="F231" s="240" t="s">
        <v>330</v>
      </c>
      <c r="G231" s="238"/>
      <c r="H231" s="241">
        <v>2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137</v>
      </c>
      <c r="AU231" s="247" t="s">
        <v>90</v>
      </c>
      <c r="AV231" s="13" t="s">
        <v>90</v>
      </c>
      <c r="AW231" s="13" t="s">
        <v>36</v>
      </c>
      <c r="AX231" s="13" t="s">
        <v>80</v>
      </c>
      <c r="AY231" s="247" t="s">
        <v>124</v>
      </c>
    </row>
    <row r="232" s="14" customFormat="1">
      <c r="A232" s="14"/>
      <c r="B232" s="248"/>
      <c r="C232" s="249"/>
      <c r="D232" s="232" t="s">
        <v>137</v>
      </c>
      <c r="E232" s="250" t="s">
        <v>1</v>
      </c>
      <c r="F232" s="251" t="s">
        <v>153</v>
      </c>
      <c r="G232" s="249"/>
      <c r="H232" s="252">
        <v>3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8" t="s">
        <v>137</v>
      </c>
      <c r="AU232" s="258" t="s">
        <v>90</v>
      </c>
      <c r="AV232" s="14" t="s">
        <v>130</v>
      </c>
      <c r="AW232" s="14" t="s">
        <v>36</v>
      </c>
      <c r="AX232" s="14" t="s">
        <v>88</v>
      </c>
      <c r="AY232" s="258" t="s">
        <v>124</v>
      </c>
    </row>
    <row r="233" s="2" customFormat="1" ht="24.15" customHeight="1">
      <c r="A233" s="37"/>
      <c r="B233" s="38"/>
      <c r="C233" s="218" t="s">
        <v>335</v>
      </c>
      <c r="D233" s="218" t="s">
        <v>126</v>
      </c>
      <c r="E233" s="219" t="s">
        <v>336</v>
      </c>
      <c r="F233" s="220" t="s">
        <v>337</v>
      </c>
      <c r="G233" s="221" t="s">
        <v>300</v>
      </c>
      <c r="H233" s="222">
        <v>8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45</v>
      </c>
      <c r="O233" s="90"/>
      <c r="P233" s="228">
        <f>O233*H233</f>
        <v>0</v>
      </c>
      <c r="Q233" s="228">
        <v>0.11241</v>
      </c>
      <c r="R233" s="228">
        <f>Q233*H233</f>
        <v>0.89927999999999997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130</v>
      </c>
      <c r="AT233" s="230" t="s">
        <v>126</v>
      </c>
      <c r="AU233" s="230" t="s">
        <v>90</v>
      </c>
      <c r="AY233" s="16" t="s">
        <v>124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88</v>
      </c>
      <c r="BK233" s="231">
        <f>ROUND(I233*H233,2)</f>
        <v>0</v>
      </c>
      <c r="BL233" s="16" t="s">
        <v>130</v>
      </c>
      <c r="BM233" s="230" t="s">
        <v>338</v>
      </c>
    </row>
    <row r="234" s="13" customFormat="1">
      <c r="A234" s="13"/>
      <c r="B234" s="237"/>
      <c r="C234" s="238"/>
      <c r="D234" s="232" t="s">
        <v>137</v>
      </c>
      <c r="E234" s="239" t="s">
        <v>1</v>
      </c>
      <c r="F234" s="240" t="s">
        <v>328</v>
      </c>
      <c r="G234" s="238"/>
      <c r="H234" s="241">
        <v>1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137</v>
      </c>
      <c r="AU234" s="247" t="s">
        <v>90</v>
      </c>
      <c r="AV234" s="13" t="s">
        <v>90</v>
      </c>
      <c r="AW234" s="13" t="s">
        <v>36</v>
      </c>
      <c r="AX234" s="13" t="s">
        <v>80</v>
      </c>
      <c r="AY234" s="247" t="s">
        <v>124</v>
      </c>
    </row>
    <row r="235" s="13" customFormat="1">
      <c r="A235" s="13"/>
      <c r="B235" s="237"/>
      <c r="C235" s="238"/>
      <c r="D235" s="232" t="s">
        <v>137</v>
      </c>
      <c r="E235" s="239" t="s">
        <v>1</v>
      </c>
      <c r="F235" s="240" t="s">
        <v>339</v>
      </c>
      <c r="G235" s="238"/>
      <c r="H235" s="241">
        <v>7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137</v>
      </c>
      <c r="AU235" s="247" t="s">
        <v>90</v>
      </c>
      <c r="AV235" s="13" t="s">
        <v>90</v>
      </c>
      <c r="AW235" s="13" t="s">
        <v>36</v>
      </c>
      <c r="AX235" s="13" t="s">
        <v>80</v>
      </c>
      <c r="AY235" s="247" t="s">
        <v>124</v>
      </c>
    </row>
    <row r="236" s="14" customFormat="1">
      <c r="A236" s="14"/>
      <c r="B236" s="248"/>
      <c r="C236" s="249"/>
      <c r="D236" s="232" t="s">
        <v>137</v>
      </c>
      <c r="E236" s="250" t="s">
        <v>1</v>
      </c>
      <c r="F236" s="251" t="s">
        <v>153</v>
      </c>
      <c r="G236" s="249"/>
      <c r="H236" s="252">
        <v>8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8" t="s">
        <v>137</v>
      </c>
      <c r="AU236" s="258" t="s">
        <v>90</v>
      </c>
      <c r="AV236" s="14" t="s">
        <v>130</v>
      </c>
      <c r="AW236" s="14" t="s">
        <v>36</v>
      </c>
      <c r="AX236" s="14" t="s">
        <v>88</v>
      </c>
      <c r="AY236" s="258" t="s">
        <v>124</v>
      </c>
    </row>
    <row r="237" s="2" customFormat="1" ht="21.75" customHeight="1">
      <c r="A237" s="37"/>
      <c r="B237" s="38"/>
      <c r="C237" s="259" t="s">
        <v>340</v>
      </c>
      <c r="D237" s="259" t="s">
        <v>199</v>
      </c>
      <c r="E237" s="260" t="s">
        <v>341</v>
      </c>
      <c r="F237" s="261" t="s">
        <v>342</v>
      </c>
      <c r="G237" s="262" t="s">
        <v>300</v>
      </c>
      <c r="H237" s="263">
        <v>7</v>
      </c>
      <c r="I237" s="264"/>
      <c r="J237" s="265">
        <f>ROUND(I237*H237,2)</f>
        <v>0</v>
      </c>
      <c r="K237" s="266"/>
      <c r="L237" s="267"/>
      <c r="M237" s="268" t="s">
        <v>1</v>
      </c>
      <c r="N237" s="269" t="s">
        <v>45</v>
      </c>
      <c r="O237" s="90"/>
      <c r="P237" s="228">
        <f>O237*H237</f>
        <v>0</v>
      </c>
      <c r="Q237" s="228">
        <v>0.0061000000000000004</v>
      </c>
      <c r="R237" s="228">
        <f>Q237*H237</f>
        <v>0.042700000000000002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164</v>
      </c>
      <c r="AT237" s="230" t="s">
        <v>199</v>
      </c>
      <c r="AU237" s="230" t="s">
        <v>90</v>
      </c>
      <c r="AY237" s="16" t="s">
        <v>124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88</v>
      </c>
      <c r="BK237" s="231">
        <f>ROUND(I237*H237,2)</f>
        <v>0</v>
      </c>
      <c r="BL237" s="16" t="s">
        <v>130</v>
      </c>
      <c r="BM237" s="230" t="s">
        <v>343</v>
      </c>
    </row>
    <row r="238" s="2" customFormat="1" ht="24.15" customHeight="1">
      <c r="A238" s="37"/>
      <c r="B238" s="38"/>
      <c r="C238" s="218" t="s">
        <v>344</v>
      </c>
      <c r="D238" s="218" t="s">
        <v>126</v>
      </c>
      <c r="E238" s="219" t="s">
        <v>345</v>
      </c>
      <c r="F238" s="220" t="s">
        <v>346</v>
      </c>
      <c r="G238" s="221" t="s">
        <v>149</v>
      </c>
      <c r="H238" s="222">
        <v>135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45</v>
      </c>
      <c r="O238" s="90"/>
      <c r="P238" s="228">
        <f>O238*H238</f>
        <v>0</v>
      </c>
      <c r="Q238" s="228">
        <v>0.00010000000000000001</v>
      </c>
      <c r="R238" s="228">
        <f>Q238*H238</f>
        <v>0.0135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130</v>
      </c>
      <c r="AT238" s="230" t="s">
        <v>126</v>
      </c>
      <c r="AU238" s="230" t="s">
        <v>90</v>
      </c>
      <c r="AY238" s="16" t="s">
        <v>124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88</v>
      </c>
      <c r="BK238" s="231">
        <f>ROUND(I238*H238,2)</f>
        <v>0</v>
      </c>
      <c r="BL238" s="16" t="s">
        <v>130</v>
      </c>
      <c r="BM238" s="230" t="s">
        <v>347</v>
      </c>
    </row>
    <row r="239" s="13" customFormat="1">
      <c r="A239" s="13"/>
      <c r="B239" s="237"/>
      <c r="C239" s="238"/>
      <c r="D239" s="232" t="s">
        <v>137</v>
      </c>
      <c r="E239" s="239" t="s">
        <v>1</v>
      </c>
      <c r="F239" s="240" t="s">
        <v>348</v>
      </c>
      <c r="G239" s="238"/>
      <c r="H239" s="241">
        <v>135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137</v>
      </c>
      <c r="AU239" s="247" t="s">
        <v>90</v>
      </c>
      <c r="AV239" s="13" t="s">
        <v>90</v>
      </c>
      <c r="AW239" s="13" t="s">
        <v>36</v>
      </c>
      <c r="AX239" s="13" t="s">
        <v>88</v>
      </c>
      <c r="AY239" s="247" t="s">
        <v>124</v>
      </c>
    </row>
    <row r="240" s="2" customFormat="1" ht="24.15" customHeight="1">
      <c r="A240" s="37"/>
      <c r="B240" s="38"/>
      <c r="C240" s="218" t="s">
        <v>349</v>
      </c>
      <c r="D240" s="218" t="s">
        <v>126</v>
      </c>
      <c r="E240" s="219" t="s">
        <v>350</v>
      </c>
      <c r="F240" s="220" t="s">
        <v>351</v>
      </c>
      <c r="G240" s="221" t="s">
        <v>129</v>
      </c>
      <c r="H240" s="222">
        <v>6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45</v>
      </c>
      <c r="O240" s="90"/>
      <c r="P240" s="228">
        <f>O240*H240</f>
        <v>0</v>
      </c>
      <c r="Q240" s="228">
        <v>0.0011999999999999999</v>
      </c>
      <c r="R240" s="228">
        <f>Q240*H240</f>
        <v>0.0071999999999999998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130</v>
      </c>
      <c r="AT240" s="230" t="s">
        <v>126</v>
      </c>
      <c r="AU240" s="230" t="s">
        <v>90</v>
      </c>
      <c r="AY240" s="16" t="s">
        <v>124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88</v>
      </c>
      <c r="BK240" s="231">
        <f>ROUND(I240*H240,2)</f>
        <v>0</v>
      </c>
      <c r="BL240" s="16" t="s">
        <v>130</v>
      </c>
      <c r="BM240" s="230" t="s">
        <v>352</v>
      </c>
    </row>
    <row r="241" s="13" customFormat="1">
      <c r="A241" s="13"/>
      <c r="B241" s="237"/>
      <c r="C241" s="238"/>
      <c r="D241" s="232" t="s">
        <v>137</v>
      </c>
      <c r="E241" s="239" t="s">
        <v>1</v>
      </c>
      <c r="F241" s="240" t="s">
        <v>353</v>
      </c>
      <c r="G241" s="238"/>
      <c r="H241" s="241">
        <v>6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137</v>
      </c>
      <c r="AU241" s="247" t="s">
        <v>90</v>
      </c>
      <c r="AV241" s="13" t="s">
        <v>90</v>
      </c>
      <c r="AW241" s="13" t="s">
        <v>36</v>
      </c>
      <c r="AX241" s="13" t="s">
        <v>88</v>
      </c>
      <c r="AY241" s="247" t="s">
        <v>124</v>
      </c>
    </row>
    <row r="242" s="2" customFormat="1" ht="33" customHeight="1">
      <c r="A242" s="37"/>
      <c r="B242" s="38"/>
      <c r="C242" s="218" t="s">
        <v>354</v>
      </c>
      <c r="D242" s="218" t="s">
        <v>126</v>
      </c>
      <c r="E242" s="219" t="s">
        <v>355</v>
      </c>
      <c r="F242" s="220" t="s">
        <v>356</v>
      </c>
      <c r="G242" s="221" t="s">
        <v>149</v>
      </c>
      <c r="H242" s="222">
        <v>221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45</v>
      </c>
      <c r="O242" s="90"/>
      <c r="P242" s="228">
        <f>O242*H242</f>
        <v>0</v>
      </c>
      <c r="Q242" s="228">
        <v>0.15540000000000001</v>
      </c>
      <c r="R242" s="228">
        <f>Q242*H242</f>
        <v>34.343400000000003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130</v>
      </c>
      <c r="AT242" s="230" t="s">
        <v>126</v>
      </c>
      <c r="AU242" s="230" t="s">
        <v>90</v>
      </c>
      <c r="AY242" s="16" t="s">
        <v>124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88</v>
      </c>
      <c r="BK242" s="231">
        <f>ROUND(I242*H242,2)</f>
        <v>0</v>
      </c>
      <c r="BL242" s="16" t="s">
        <v>130</v>
      </c>
      <c r="BM242" s="230" t="s">
        <v>357</v>
      </c>
    </row>
    <row r="243" s="2" customFormat="1" ht="16.5" customHeight="1">
      <c r="A243" s="37"/>
      <c r="B243" s="38"/>
      <c r="C243" s="259" t="s">
        <v>358</v>
      </c>
      <c r="D243" s="259" t="s">
        <v>199</v>
      </c>
      <c r="E243" s="260" t="s">
        <v>359</v>
      </c>
      <c r="F243" s="261" t="s">
        <v>360</v>
      </c>
      <c r="G243" s="262" t="s">
        <v>149</v>
      </c>
      <c r="H243" s="263">
        <v>116.55</v>
      </c>
      <c r="I243" s="264"/>
      <c r="J243" s="265">
        <f>ROUND(I243*H243,2)</f>
        <v>0</v>
      </c>
      <c r="K243" s="266"/>
      <c r="L243" s="267"/>
      <c r="M243" s="268" t="s">
        <v>1</v>
      </c>
      <c r="N243" s="269" t="s">
        <v>45</v>
      </c>
      <c r="O243" s="90"/>
      <c r="P243" s="228">
        <f>O243*H243</f>
        <v>0</v>
      </c>
      <c r="Q243" s="228">
        <v>0.080000000000000002</v>
      </c>
      <c r="R243" s="228">
        <f>Q243*H243</f>
        <v>9.3239999999999998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164</v>
      </c>
      <c r="AT243" s="230" t="s">
        <v>199</v>
      </c>
      <c r="AU243" s="230" t="s">
        <v>90</v>
      </c>
      <c r="AY243" s="16" t="s">
        <v>124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88</v>
      </c>
      <c r="BK243" s="231">
        <f>ROUND(I243*H243,2)</f>
        <v>0</v>
      </c>
      <c r="BL243" s="16" t="s">
        <v>130</v>
      </c>
      <c r="BM243" s="230" t="s">
        <v>361</v>
      </c>
    </row>
    <row r="244" s="13" customFormat="1">
      <c r="A244" s="13"/>
      <c r="B244" s="237"/>
      <c r="C244" s="238"/>
      <c r="D244" s="232" t="s">
        <v>137</v>
      </c>
      <c r="E244" s="239" t="s">
        <v>1</v>
      </c>
      <c r="F244" s="240" t="s">
        <v>362</v>
      </c>
      <c r="G244" s="238"/>
      <c r="H244" s="241">
        <v>116.55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137</v>
      </c>
      <c r="AU244" s="247" t="s">
        <v>90</v>
      </c>
      <c r="AV244" s="13" t="s">
        <v>90</v>
      </c>
      <c r="AW244" s="13" t="s">
        <v>36</v>
      </c>
      <c r="AX244" s="13" t="s">
        <v>88</v>
      </c>
      <c r="AY244" s="247" t="s">
        <v>124</v>
      </c>
    </row>
    <row r="245" s="2" customFormat="1" ht="16.5" customHeight="1">
      <c r="A245" s="37"/>
      <c r="B245" s="38"/>
      <c r="C245" s="259" t="s">
        <v>363</v>
      </c>
      <c r="D245" s="259" t="s">
        <v>199</v>
      </c>
      <c r="E245" s="260" t="s">
        <v>364</v>
      </c>
      <c r="F245" s="261" t="s">
        <v>365</v>
      </c>
      <c r="G245" s="262" t="s">
        <v>149</v>
      </c>
      <c r="H245" s="263">
        <v>102.90000000000001</v>
      </c>
      <c r="I245" s="264"/>
      <c r="J245" s="265">
        <f>ROUND(I245*H245,2)</f>
        <v>0</v>
      </c>
      <c r="K245" s="266"/>
      <c r="L245" s="267"/>
      <c r="M245" s="268" t="s">
        <v>1</v>
      </c>
      <c r="N245" s="269" t="s">
        <v>45</v>
      </c>
      <c r="O245" s="90"/>
      <c r="P245" s="228">
        <f>O245*H245</f>
        <v>0</v>
      </c>
      <c r="Q245" s="228">
        <v>0.055</v>
      </c>
      <c r="R245" s="228">
        <f>Q245*H245</f>
        <v>5.6595000000000004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164</v>
      </c>
      <c r="AT245" s="230" t="s">
        <v>199</v>
      </c>
      <c r="AU245" s="230" t="s">
        <v>90</v>
      </c>
      <c r="AY245" s="16" t="s">
        <v>124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88</v>
      </c>
      <c r="BK245" s="231">
        <f>ROUND(I245*H245,2)</f>
        <v>0</v>
      </c>
      <c r="BL245" s="16" t="s">
        <v>130</v>
      </c>
      <c r="BM245" s="230" t="s">
        <v>366</v>
      </c>
    </row>
    <row r="246" s="13" customFormat="1">
      <c r="A246" s="13"/>
      <c r="B246" s="237"/>
      <c r="C246" s="238"/>
      <c r="D246" s="232" t="s">
        <v>137</v>
      </c>
      <c r="E246" s="239" t="s">
        <v>1</v>
      </c>
      <c r="F246" s="240" t="s">
        <v>367</v>
      </c>
      <c r="G246" s="238"/>
      <c r="H246" s="241">
        <v>102.90000000000001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137</v>
      </c>
      <c r="AU246" s="247" t="s">
        <v>90</v>
      </c>
      <c r="AV246" s="13" t="s">
        <v>90</v>
      </c>
      <c r="AW246" s="13" t="s">
        <v>36</v>
      </c>
      <c r="AX246" s="13" t="s">
        <v>88</v>
      </c>
      <c r="AY246" s="247" t="s">
        <v>124</v>
      </c>
    </row>
    <row r="247" s="2" customFormat="1" ht="24.15" customHeight="1">
      <c r="A247" s="37"/>
      <c r="B247" s="38"/>
      <c r="C247" s="259" t="s">
        <v>368</v>
      </c>
      <c r="D247" s="259" t="s">
        <v>199</v>
      </c>
      <c r="E247" s="260" t="s">
        <v>369</v>
      </c>
      <c r="F247" s="261" t="s">
        <v>370</v>
      </c>
      <c r="G247" s="262" t="s">
        <v>149</v>
      </c>
      <c r="H247" s="263">
        <v>12</v>
      </c>
      <c r="I247" s="264"/>
      <c r="J247" s="265">
        <f>ROUND(I247*H247,2)</f>
        <v>0</v>
      </c>
      <c r="K247" s="266"/>
      <c r="L247" s="267"/>
      <c r="M247" s="268" t="s">
        <v>1</v>
      </c>
      <c r="N247" s="269" t="s">
        <v>45</v>
      </c>
      <c r="O247" s="90"/>
      <c r="P247" s="228">
        <f>O247*H247</f>
        <v>0</v>
      </c>
      <c r="Q247" s="228">
        <v>0.065670000000000006</v>
      </c>
      <c r="R247" s="228">
        <f>Q247*H247</f>
        <v>0.78804000000000007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164</v>
      </c>
      <c r="AT247" s="230" t="s">
        <v>199</v>
      </c>
      <c r="AU247" s="230" t="s">
        <v>90</v>
      </c>
      <c r="AY247" s="16" t="s">
        <v>124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88</v>
      </c>
      <c r="BK247" s="231">
        <f>ROUND(I247*H247,2)</f>
        <v>0</v>
      </c>
      <c r="BL247" s="16" t="s">
        <v>130</v>
      </c>
      <c r="BM247" s="230" t="s">
        <v>371</v>
      </c>
    </row>
    <row r="248" s="2" customFormat="1" ht="24.15" customHeight="1">
      <c r="A248" s="37"/>
      <c r="B248" s="38"/>
      <c r="C248" s="218" t="s">
        <v>372</v>
      </c>
      <c r="D248" s="218" t="s">
        <v>126</v>
      </c>
      <c r="E248" s="219" t="s">
        <v>373</v>
      </c>
      <c r="F248" s="220" t="s">
        <v>374</v>
      </c>
      <c r="G248" s="221" t="s">
        <v>149</v>
      </c>
      <c r="H248" s="222">
        <v>102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45</v>
      </c>
      <c r="O248" s="90"/>
      <c r="P248" s="228">
        <f>O248*H248</f>
        <v>0</v>
      </c>
      <c r="Q248" s="228">
        <v>0.10095</v>
      </c>
      <c r="R248" s="228">
        <f>Q248*H248</f>
        <v>10.296899999999999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130</v>
      </c>
      <c r="AT248" s="230" t="s">
        <v>126</v>
      </c>
      <c r="AU248" s="230" t="s">
        <v>90</v>
      </c>
      <c r="AY248" s="16" t="s">
        <v>124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88</v>
      </c>
      <c r="BK248" s="231">
        <f>ROUND(I248*H248,2)</f>
        <v>0</v>
      </c>
      <c r="BL248" s="16" t="s">
        <v>130</v>
      </c>
      <c r="BM248" s="230" t="s">
        <v>375</v>
      </c>
    </row>
    <row r="249" s="2" customFormat="1" ht="16.5" customHeight="1">
      <c r="A249" s="37"/>
      <c r="B249" s="38"/>
      <c r="C249" s="259" t="s">
        <v>376</v>
      </c>
      <c r="D249" s="259" t="s">
        <v>199</v>
      </c>
      <c r="E249" s="260" t="s">
        <v>377</v>
      </c>
      <c r="F249" s="261" t="s">
        <v>378</v>
      </c>
      <c r="G249" s="262" t="s">
        <v>149</v>
      </c>
      <c r="H249" s="263">
        <v>107.09999999999999</v>
      </c>
      <c r="I249" s="264"/>
      <c r="J249" s="265">
        <f>ROUND(I249*H249,2)</f>
        <v>0</v>
      </c>
      <c r="K249" s="266"/>
      <c r="L249" s="267"/>
      <c r="M249" s="268" t="s">
        <v>1</v>
      </c>
      <c r="N249" s="269" t="s">
        <v>45</v>
      </c>
      <c r="O249" s="90"/>
      <c r="P249" s="228">
        <f>O249*H249</f>
        <v>0</v>
      </c>
      <c r="Q249" s="228">
        <v>0.028000000000000001</v>
      </c>
      <c r="R249" s="228">
        <f>Q249*H249</f>
        <v>2.9987999999999997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164</v>
      </c>
      <c r="AT249" s="230" t="s">
        <v>199</v>
      </c>
      <c r="AU249" s="230" t="s">
        <v>90</v>
      </c>
      <c r="AY249" s="16" t="s">
        <v>124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88</v>
      </c>
      <c r="BK249" s="231">
        <f>ROUND(I249*H249,2)</f>
        <v>0</v>
      </c>
      <c r="BL249" s="16" t="s">
        <v>130</v>
      </c>
      <c r="BM249" s="230" t="s">
        <v>379</v>
      </c>
    </row>
    <row r="250" s="13" customFormat="1">
      <c r="A250" s="13"/>
      <c r="B250" s="237"/>
      <c r="C250" s="238"/>
      <c r="D250" s="232" t="s">
        <v>137</v>
      </c>
      <c r="E250" s="239" t="s">
        <v>1</v>
      </c>
      <c r="F250" s="240" t="s">
        <v>380</v>
      </c>
      <c r="G250" s="238"/>
      <c r="H250" s="241">
        <v>107.09999999999999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137</v>
      </c>
      <c r="AU250" s="247" t="s">
        <v>90</v>
      </c>
      <c r="AV250" s="13" t="s">
        <v>90</v>
      </c>
      <c r="AW250" s="13" t="s">
        <v>36</v>
      </c>
      <c r="AX250" s="13" t="s">
        <v>88</v>
      </c>
      <c r="AY250" s="247" t="s">
        <v>124</v>
      </c>
    </row>
    <row r="251" s="2" customFormat="1" ht="24.15" customHeight="1">
      <c r="A251" s="37"/>
      <c r="B251" s="38"/>
      <c r="C251" s="218" t="s">
        <v>381</v>
      </c>
      <c r="D251" s="218" t="s">
        <v>126</v>
      </c>
      <c r="E251" s="219" t="s">
        <v>382</v>
      </c>
      <c r="F251" s="220" t="s">
        <v>383</v>
      </c>
      <c r="G251" s="221" t="s">
        <v>149</v>
      </c>
      <c r="H251" s="222">
        <v>11.6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45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130</v>
      </c>
      <c r="AT251" s="230" t="s">
        <v>126</v>
      </c>
      <c r="AU251" s="230" t="s">
        <v>90</v>
      </c>
      <c r="AY251" s="16" t="s">
        <v>124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88</v>
      </c>
      <c r="BK251" s="231">
        <f>ROUND(I251*H251,2)</f>
        <v>0</v>
      </c>
      <c r="BL251" s="16" t="s">
        <v>130</v>
      </c>
      <c r="BM251" s="230" t="s">
        <v>384</v>
      </c>
    </row>
    <row r="252" s="13" customFormat="1">
      <c r="A252" s="13"/>
      <c r="B252" s="237"/>
      <c r="C252" s="238"/>
      <c r="D252" s="232" t="s">
        <v>137</v>
      </c>
      <c r="E252" s="239" t="s">
        <v>1</v>
      </c>
      <c r="F252" s="240" t="s">
        <v>385</v>
      </c>
      <c r="G252" s="238"/>
      <c r="H252" s="241">
        <v>11.6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137</v>
      </c>
      <c r="AU252" s="247" t="s">
        <v>90</v>
      </c>
      <c r="AV252" s="13" t="s">
        <v>90</v>
      </c>
      <c r="AW252" s="13" t="s">
        <v>36</v>
      </c>
      <c r="AX252" s="13" t="s">
        <v>88</v>
      </c>
      <c r="AY252" s="247" t="s">
        <v>124</v>
      </c>
    </row>
    <row r="253" s="2" customFormat="1" ht="24.15" customHeight="1">
      <c r="A253" s="37"/>
      <c r="B253" s="38"/>
      <c r="C253" s="259" t="s">
        <v>386</v>
      </c>
      <c r="D253" s="259" t="s">
        <v>199</v>
      </c>
      <c r="E253" s="260" t="s">
        <v>387</v>
      </c>
      <c r="F253" s="261" t="s">
        <v>388</v>
      </c>
      <c r="G253" s="262" t="s">
        <v>149</v>
      </c>
      <c r="H253" s="263">
        <v>12</v>
      </c>
      <c r="I253" s="264"/>
      <c r="J253" s="265">
        <f>ROUND(I253*H253,2)</f>
        <v>0</v>
      </c>
      <c r="K253" s="266"/>
      <c r="L253" s="267"/>
      <c r="M253" s="268" t="s">
        <v>1</v>
      </c>
      <c r="N253" s="269" t="s">
        <v>45</v>
      </c>
      <c r="O253" s="90"/>
      <c r="P253" s="228">
        <f>O253*H253</f>
        <v>0</v>
      </c>
      <c r="Q253" s="228">
        <v>0.00050000000000000001</v>
      </c>
      <c r="R253" s="228">
        <f>Q253*H253</f>
        <v>0.0060000000000000001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164</v>
      </c>
      <c r="AT253" s="230" t="s">
        <v>199</v>
      </c>
      <c r="AU253" s="230" t="s">
        <v>90</v>
      </c>
      <c r="AY253" s="16" t="s">
        <v>124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88</v>
      </c>
      <c r="BK253" s="231">
        <f>ROUND(I253*H253,2)</f>
        <v>0</v>
      </c>
      <c r="BL253" s="16" t="s">
        <v>130</v>
      </c>
      <c r="BM253" s="230" t="s">
        <v>389</v>
      </c>
    </row>
    <row r="254" s="2" customFormat="1" ht="24.15" customHeight="1">
      <c r="A254" s="37"/>
      <c r="B254" s="38"/>
      <c r="C254" s="218" t="s">
        <v>390</v>
      </c>
      <c r="D254" s="218" t="s">
        <v>126</v>
      </c>
      <c r="E254" s="219" t="s">
        <v>391</v>
      </c>
      <c r="F254" s="220" t="s">
        <v>392</v>
      </c>
      <c r="G254" s="221" t="s">
        <v>161</v>
      </c>
      <c r="H254" s="222">
        <v>32.299999999999997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45</v>
      </c>
      <c r="O254" s="90"/>
      <c r="P254" s="228">
        <f>O254*H254</f>
        <v>0</v>
      </c>
      <c r="Q254" s="228">
        <v>2.2563399999999998</v>
      </c>
      <c r="R254" s="228">
        <f>Q254*H254</f>
        <v>72.879781999999992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130</v>
      </c>
      <c r="AT254" s="230" t="s">
        <v>126</v>
      </c>
      <c r="AU254" s="230" t="s">
        <v>90</v>
      </c>
      <c r="AY254" s="16" t="s">
        <v>124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88</v>
      </c>
      <c r="BK254" s="231">
        <f>ROUND(I254*H254,2)</f>
        <v>0</v>
      </c>
      <c r="BL254" s="16" t="s">
        <v>130</v>
      </c>
      <c r="BM254" s="230" t="s">
        <v>393</v>
      </c>
    </row>
    <row r="255" s="2" customFormat="1" ht="24.15" customHeight="1">
      <c r="A255" s="37"/>
      <c r="B255" s="38"/>
      <c r="C255" s="218" t="s">
        <v>394</v>
      </c>
      <c r="D255" s="218" t="s">
        <v>126</v>
      </c>
      <c r="E255" s="219" t="s">
        <v>395</v>
      </c>
      <c r="F255" s="220" t="s">
        <v>396</v>
      </c>
      <c r="G255" s="221" t="s">
        <v>149</v>
      </c>
      <c r="H255" s="222">
        <v>98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45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130</v>
      </c>
      <c r="AT255" s="230" t="s">
        <v>126</v>
      </c>
      <c r="AU255" s="230" t="s">
        <v>90</v>
      </c>
      <c r="AY255" s="16" t="s">
        <v>124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88</v>
      </c>
      <c r="BK255" s="231">
        <f>ROUND(I255*H255,2)</f>
        <v>0</v>
      </c>
      <c r="BL255" s="16" t="s">
        <v>130</v>
      </c>
      <c r="BM255" s="230" t="s">
        <v>397</v>
      </c>
    </row>
    <row r="256" s="2" customFormat="1" ht="24.15" customHeight="1">
      <c r="A256" s="37"/>
      <c r="B256" s="38"/>
      <c r="C256" s="218" t="s">
        <v>398</v>
      </c>
      <c r="D256" s="218" t="s">
        <v>126</v>
      </c>
      <c r="E256" s="219" t="s">
        <v>399</v>
      </c>
      <c r="F256" s="220" t="s">
        <v>400</v>
      </c>
      <c r="G256" s="221" t="s">
        <v>149</v>
      </c>
      <c r="H256" s="222">
        <v>98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45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130</v>
      </c>
      <c r="AT256" s="230" t="s">
        <v>126</v>
      </c>
      <c r="AU256" s="230" t="s">
        <v>90</v>
      </c>
      <c r="AY256" s="16" t="s">
        <v>124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88</v>
      </c>
      <c r="BK256" s="231">
        <f>ROUND(I256*H256,2)</f>
        <v>0</v>
      </c>
      <c r="BL256" s="16" t="s">
        <v>130</v>
      </c>
      <c r="BM256" s="230" t="s">
        <v>401</v>
      </c>
    </row>
    <row r="257" s="2" customFormat="1" ht="24.15" customHeight="1">
      <c r="A257" s="37"/>
      <c r="B257" s="38"/>
      <c r="C257" s="218" t="s">
        <v>402</v>
      </c>
      <c r="D257" s="218" t="s">
        <v>126</v>
      </c>
      <c r="E257" s="219" t="s">
        <v>403</v>
      </c>
      <c r="F257" s="220" t="s">
        <v>404</v>
      </c>
      <c r="G257" s="221" t="s">
        <v>149</v>
      </c>
      <c r="H257" s="222">
        <v>98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45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130</v>
      </c>
      <c r="AT257" s="230" t="s">
        <v>126</v>
      </c>
      <c r="AU257" s="230" t="s">
        <v>90</v>
      </c>
      <c r="AY257" s="16" t="s">
        <v>124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88</v>
      </c>
      <c r="BK257" s="231">
        <f>ROUND(I257*H257,2)</f>
        <v>0</v>
      </c>
      <c r="BL257" s="16" t="s">
        <v>130</v>
      </c>
      <c r="BM257" s="230" t="s">
        <v>405</v>
      </c>
    </row>
    <row r="258" s="2" customFormat="1" ht="16.5" customHeight="1">
      <c r="A258" s="37"/>
      <c r="B258" s="38"/>
      <c r="C258" s="218" t="s">
        <v>406</v>
      </c>
      <c r="D258" s="218" t="s">
        <v>126</v>
      </c>
      <c r="E258" s="219" t="s">
        <v>407</v>
      </c>
      <c r="F258" s="220" t="s">
        <v>408</v>
      </c>
      <c r="G258" s="221" t="s">
        <v>300</v>
      </c>
      <c r="H258" s="222">
        <v>2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45</v>
      </c>
      <c r="O258" s="90"/>
      <c r="P258" s="228">
        <f>O258*H258</f>
        <v>0</v>
      </c>
      <c r="Q258" s="228">
        <v>0.072870000000000004</v>
      </c>
      <c r="R258" s="228">
        <f>Q258*H258</f>
        <v>0.14574000000000001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130</v>
      </c>
      <c r="AT258" s="230" t="s">
        <v>126</v>
      </c>
      <c r="AU258" s="230" t="s">
        <v>90</v>
      </c>
      <c r="AY258" s="16" t="s">
        <v>124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88</v>
      </c>
      <c r="BK258" s="231">
        <f>ROUND(I258*H258,2)</f>
        <v>0</v>
      </c>
      <c r="BL258" s="16" t="s">
        <v>130</v>
      </c>
      <c r="BM258" s="230" t="s">
        <v>409</v>
      </c>
    </row>
    <row r="259" s="13" customFormat="1">
      <c r="A259" s="13"/>
      <c r="B259" s="237"/>
      <c r="C259" s="238"/>
      <c r="D259" s="232" t="s">
        <v>137</v>
      </c>
      <c r="E259" s="239" t="s">
        <v>1</v>
      </c>
      <c r="F259" s="240" t="s">
        <v>410</v>
      </c>
      <c r="G259" s="238"/>
      <c r="H259" s="241">
        <v>2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137</v>
      </c>
      <c r="AU259" s="247" t="s">
        <v>90</v>
      </c>
      <c r="AV259" s="13" t="s">
        <v>90</v>
      </c>
      <c r="AW259" s="13" t="s">
        <v>36</v>
      </c>
      <c r="AX259" s="13" t="s">
        <v>88</v>
      </c>
      <c r="AY259" s="247" t="s">
        <v>124</v>
      </c>
    </row>
    <row r="260" s="2" customFormat="1" ht="24.15" customHeight="1">
      <c r="A260" s="37"/>
      <c r="B260" s="38"/>
      <c r="C260" s="218" t="s">
        <v>411</v>
      </c>
      <c r="D260" s="218" t="s">
        <v>126</v>
      </c>
      <c r="E260" s="219" t="s">
        <v>412</v>
      </c>
      <c r="F260" s="220" t="s">
        <v>413</v>
      </c>
      <c r="G260" s="221" t="s">
        <v>300</v>
      </c>
      <c r="H260" s="222">
        <v>6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45</v>
      </c>
      <c r="O260" s="90"/>
      <c r="P260" s="228">
        <f>O260*H260</f>
        <v>0</v>
      </c>
      <c r="Q260" s="228">
        <v>0.001</v>
      </c>
      <c r="R260" s="228">
        <f>Q260*H260</f>
        <v>0.0060000000000000001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130</v>
      </c>
      <c r="AT260" s="230" t="s">
        <v>126</v>
      </c>
      <c r="AU260" s="230" t="s">
        <v>90</v>
      </c>
      <c r="AY260" s="16" t="s">
        <v>124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88</v>
      </c>
      <c r="BK260" s="231">
        <f>ROUND(I260*H260,2)</f>
        <v>0</v>
      </c>
      <c r="BL260" s="16" t="s">
        <v>130</v>
      </c>
      <c r="BM260" s="230" t="s">
        <v>414</v>
      </c>
    </row>
    <row r="261" s="2" customFormat="1">
      <c r="A261" s="37"/>
      <c r="B261" s="38"/>
      <c r="C261" s="39"/>
      <c r="D261" s="232" t="s">
        <v>132</v>
      </c>
      <c r="E261" s="39"/>
      <c r="F261" s="233" t="s">
        <v>415</v>
      </c>
      <c r="G261" s="39"/>
      <c r="H261" s="39"/>
      <c r="I261" s="234"/>
      <c r="J261" s="39"/>
      <c r="K261" s="39"/>
      <c r="L261" s="43"/>
      <c r="M261" s="235"/>
      <c r="N261" s="236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132</v>
      </c>
      <c r="AU261" s="16" t="s">
        <v>90</v>
      </c>
    </row>
    <row r="262" s="13" customFormat="1">
      <c r="A262" s="13"/>
      <c r="B262" s="237"/>
      <c r="C262" s="238"/>
      <c r="D262" s="232" t="s">
        <v>137</v>
      </c>
      <c r="E262" s="239" t="s">
        <v>1</v>
      </c>
      <c r="F262" s="240" t="s">
        <v>416</v>
      </c>
      <c r="G262" s="238"/>
      <c r="H262" s="241">
        <v>6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137</v>
      </c>
      <c r="AU262" s="247" t="s">
        <v>90</v>
      </c>
      <c r="AV262" s="13" t="s">
        <v>90</v>
      </c>
      <c r="AW262" s="13" t="s">
        <v>36</v>
      </c>
      <c r="AX262" s="13" t="s">
        <v>88</v>
      </c>
      <c r="AY262" s="247" t="s">
        <v>124</v>
      </c>
    </row>
    <row r="263" s="2" customFormat="1" ht="24.15" customHeight="1">
      <c r="A263" s="37"/>
      <c r="B263" s="38"/>
      <c r="C263" s="218" t="s">
        <v>417</v>
      </c>
      <c r="D263" s="218" t="s">
        <v>126</v>
      </c>
      <c r="E263" s="219" t="s">
        <v>418</v>
      </c>
      <c r="F263" s="220" t="s">
        <v>419</v>
      </c>
      <c r="G263" s="221" t="s">
        <v>300</v>
      </c>
      <c r="H263" s="222">
        <v>6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45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0.074999999999999997</v>
      </c>
      <c r="T263" s="229">
        <f>S263*H263</f>
        <v>0.44999999999999996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130</v>
      </c>
      <c r="AT263" s="230" t="s">
        <v>126</v>
      </c>
      <c r="AU263" s="230" t="s">
        <v>90</v>
      </c>
      <c r="AY263" s="16" t="s">
        <v>124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88</v>
      </c>
      <c r="BK263" s="231">
        <f>ROUND(I263*H263,2)</f>
        <v>0</v>
      </c>
      <c r="BL263" s="16" t="s">
        <v>130</v>
      </c>
      <c r="BM263" s="230" t="s">
        <v>420</v>
      </c>
    </row>
    <row r="264" s="13" customFormat="1">
      <c r="A264" s="13"/>
      <c r="B264" s="237"/>
      <c r="C264" s="238"/>
      <c r="D264" s="232" t="s">
        <v>137</v>
      </c>
      <c r="E264" s="239" t="s">
        <v>1</v>
      </c>
      <c r="F264" s="240" t="s">
        <v>416</v>
      </c>
      <c r="G264" s="238"/>
      <c r="H264" s="241">
        <v>6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137</v>
      </c>
      <c r="AU264" s="247" t="s">
        <v>90</v>
      </c>
      <c r="AV264" s="13" t="s">
        <v>90</v>
      </c>
      <c r="AW264" s="13" t="s">
        <v>36</v>
      </c>
      <c r="AX264" s="13" t="s">
        <v>88</v>
      </c>
      <c r="AY264" s="247" t="s">
        <v>124</v>
      </c>
    </row>
    <row r="265" s="2" customFormat="1" ht="21.75" customHeight="1">
      <c r="A265" s="37"/>
      <c r="B265" s="38"/>
      <c r="C265" s="218" t="s">
        <v>421</v>
      </c>
      <c r="D265" s="218" t="s">
        <v>126</v>
      </c>
      <c r="E265" s="219" t="s">
        <v>422</v>
      </c>
      <c r="F265" s="220" t="s">
        <v>423</v>
      </c>
      <c r="G265" s="221" t="s">
        <v>300</v>
      </c>
      <c r="H265" s="222">
        <v>2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45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0.086999999999999994</v>
      </c>
      <c r="T265" s="229">
        <f>S265*H265</f>
        <v>0.17399999999999999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130</v>
      </c>
      <c r="AT265" s="230" t="s">
        <v>126</v>
      </c>
      <c r="AU265" s="230" t="s">
        <v>90</v>
      </c>
      <c r="AY265" s="16" t="s">
        <v>124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88</v>
      </c>
      <c r="BK265" s="231">
        <f>ROUND(I265*H265,2)</f>
        <v>0</v>
      </c>
      <c r="BL265" s="16" t="s">
        <v>130</v>
      </c>
      <c r="BM265" s="230" t="s">
        <v>424</v>
      </c>
    </row>
    <row r="266" s="13" customFormat="1">
      <c r="A266" s="13"/>
      <c r="B266" s="237"/>
      <c r="C266" s="238"/>
      <c r="D266" s="232" t="s">
        <v>137</v>
      </c>
      <c r="E266" s="239" t="s">
        <v>1</v>
      </c>
      <c r="F266" s="240" t="s">
        <v>410</v>
      </c>
      <c r="G266" s="238"/>
      <c r="H266" s="241">
        <v>2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137</v>
      </c>
      <c r="AU266" s="247" t="s">
        <v>90</v>
      </c>
      <c r="AV266" s="13" t="s">
        <v>90</v>
      </c>
      <c r="AW266" s="13" t="s">
        <v>36</v>
      </c>
      <c r="AX266" s="13" t="s">
        <v>88</v>
      </c>
      <c r="AY266" s="247" t="s">
        <v>124</v>
      </c>
    </row>
    <row r="267" s="2" customFormat="1" ht="24.15" customHeight="1">
      <c r="A267" s="37"/>
      <c r="B267" s="38"/>
      <c r="C267" s="218" t="s">
        <v>425</v>
      </c>
      <c r="D267" s="218" t="s">
        <v>126</v>
      </c>
      <c r="E267" s="219" t="s">
        <v>426</v>
      </c>
      <c r="F267" s="220" t="s">
        <v>427</v>
      </c>
      <c r="G267" s="221" t="s">
        <v>300</v>
      </c>
      <c r="H267" s="222">
        <v>1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45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0.082000000000000003</v>
      </c>
      <c r="T267" s="229">
        <f>S267*H267</f>
        <v>0.082000000000000003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130</v>
      </c>
      <c r="AT267" s="230" t="s">
        <v>126</v>
      </c>
      <c r="AU267" s="230" t="s">
        <v>90</v>
      </c>
      <c r="AY267" s="16" t="s">
        <v>124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88</v>
      </c>
      <c r="BK267" s="231">
        <f>ROUND(I267*H267,2)</f>
        <v>0</v>
      </c>
      <c r="BL267" s="16" t="s">
        <v>130</v>
      </c>
      <c r="BM267" s="230" t="s">
        <v>428</v>
      </c>
    </row>
    <row r="268" s="13" customFormat="1">
      <c r="A268" s="13"/>
      <c r="B268" s="237"/>
      <c r="C268" s="238"/>
      <c r="D268" s="232" t="s">
        <v>137</v>
      </c>
      <c r="E268" s="239" t="s">
        <v>1</v>
      </c>
      <c r="F268" s="240" t="s">
        <v>328</v>
      </c>
      <c r="G268" s="238"/>
      <c r="H268" s="241">
        <v>1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137</v>
      </c>
      <c r="AU268" s="247" t="s">
        <v>90</v>
      </c>
      <c r="AV268" s="13" t="s">
        <v>90</v>
      </c>
      <c r="AW268" s="13" t="s">
        <v>36</v>
      </c>
      <c r="AX268" s="13" t="s">
        <v>88</v>
      </c>
      <c r="AY268" s="247" t="s">
        <v>124</v>
      </c>
    </row>
    <row r="269" s="2" customFormat="1" ht="24.15" customHeight="1">
      <c r="A269" s="37"/>
      <c r="B269" s="38"/>
      <c r="C269" s="218" t="s">
        <v>429</v>
      </c>
      <c r="D269" s="218" t="s">
        <v>126</v>
      </c>
      <c r="E269" s="219" t="s">
        <v>430</v>
      </c>
      <c r="F269" s="220" t="s">
        <v>431</v>
      </c>
      <c r="G269" s="221" t="s">
        <v>300</v>
      </c>
      <c r="H269" s="222">
        <v>1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45</v>
      </c>
      <c r="O269" s="90"/>
      <c r="P269" s="228">
        <f>O269*H269</f>
        <v>0</v>
      </c>
      <c r="Q269" s="228">
        <v>0</v>
      </c>
      <c r="R269" s="228">
        <f>Q269*H269</f>
        <v>0</v>
      </c>
      <c r="S269" s="228">
        <v>0.0040000000000000001</v>
      </c>
      <c r="T269" s="229">
        <f>S269*H269</f>
        <v>0.0040000000000000001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130</v>
      </c>
      <c r="AT269" s="230" t="s">
        <v>126</v>
      </c>
      <c r="AU269" s="230" t="s">
        <v>90</v>
      </c>
      <c r="AY269" s="16" t="s">
        <v>124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88</v>
      </c>
      <c r="BK269" s="231">
        <f>ROUND(I269*H269,2)</f>
        <v>0</v>
      </c>
      <c r="BL269" s="16" t="s">
        <v>130</v>
      </c>
      <c r="BM269" s="230" t="s">
        <v>432</v>
      </c>
    </row>
    <row r="270" s="13" customFormat="1">
      <c r="A270" s="13"/>
      <c r="B270" s="237"/>
      <c r="C270" s="238"/>
      <c r="D270" s="232" t="s">
        <v>137</v>
      </c>
      <c r="E270" s="239" t="s">
        <v>1</v>
      </c>
      <c r="F270" s="240" t="s">
        <v>328</v>
      </c>
      <c r="G270" s="238"/>
      <c r="H270" s="241">
        <v>1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137</v>
      </c>
      <c r="AU270" s="247" t="s">
        <v>90</v>
      </c>
      <c r="AV270" s="13" t="s">
        <v>90</v>
      </c>
      <c r="AW270" s="13" t="s">
        <v>36</v>
      </c>
      <c r="AX270" s="13" t="s">
        <v>88</v>
      </c>
      <c r="AY270" s="247" t="s">
        <v>124</v>
      </c>
    </row>
    <row r="271" s="2" customFormat="1" ht="21.75" customHeight="1">
      <c r="A271" s="37"/>
      <c r="B271" s="38"/>
      <c r="C271" s="218" t="s">
        <v>433</v>
      </c>
      <c r="D271" s="218" t="s">
        <v>126</v>
      </c>
      <c r="E271" s="219" t="s">
        <v>434</v>
      </c>
      <c r="F271" s="220" t="s">
        <v>435</v>
      </c>
      <c r="G271" s="221" t="s">
        <v>300</v>
      </c>
      <c r="H271" s="222">
        <v>7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45</v>
      </c>
      <c r="O271" s="90"/>
      <c r="P271" s="228">
        <f>O271*H271</f>
        <v>0</v>
      </c>
      <c r="Q271" s="228">
        <v>0</v>
      </c>
      <c r="R271" s="228">
        <f>Q271*H271</f>
        <v>0</v>
      </c>
      <c r="S271" s="228">
        <v>0.108</v>
      </c>
      <c r="T271" s="229">
        <f>S271*H271</f>
        <v>0.75600000000000001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130</v>
      </c>
      <c r="AT271" s="230" t="s">
        <v>126</v>
      </c>
      <c r="AU271" s="230" t="s">
        <v>90</v>
      </c>
      <c r="AY271" s="16" t="s">
        <v>124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88</v>
      </c>
      <c r="BK271" s="231">
        <f>ROUND(I271*H271,2)</f>
        <v>0</v>
      </c>
      <c r="BL271" s="16" t="s">
        <v>130</v>
      </c>
      <c r="BM271" s="230" t="s">
        <v>436</v>
      </c>
    </row>
    <row r="272" s="13" customFormat="1">
      <c r="A272" s="13"/>
      <c r="B272" s="237"/>
      <c r="C272" s="238"/>
      <c r="D272" s="232" t="s">
        <v>137</v>
      </c>
      <c r="E272" s="239" t="s">
        <v>1</v>
      </c>
      <c r="F272" s="240" t="s">
        <v>437</v>
      </c>
      <c r="G272" s="238"/>
      <c r="H272" s="241">
        <v>7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137</v>
      </c>
      <c r="AU272" s="247" t="s">
        <v>90</v>
      </c>
      <c r="AV272" s="13" t="s">
        <v>90</v>
      </c>
      <c r="AW272" s="13" t="s">
        <v>36</v>
      </c>
      <c r="AX272" s="13" t="s">
        <v>88</v>
      </c>
      <c r="AY272" s="247" t="s">
        <v>124</v>
      </c>
    </row>
    <row r="273" s="2" customFormat="1" ht="24.15" customHeight="1">
      <c r="A273" s="37"/>
      <c r="B273" s="38"/>
      <c r="C273" s="218" t="s">
        <v>438</v>
      </c>
      <c r="D273" s="218" t="s">
        <v>126</v>
      </c>
      <c r="E273" s="219" t="s">
        <v>439</v>
      </c>
      <c r="F273" s="220" t="s">
        <v>440</v>
      </c>
      <c r="G273" s="221" t="s">
        <v>129</v>
      </c>
      <c r="H273" s="222">
        <v>10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45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130</v>
      </c>
      <c r="AT273" s="230" t="s">
        <v>126</v>
      </c>
      <c r="AU273" s="230" t="s">
        <v>90</v>
      </c>
      <c r="AY273" s="16" t="s">
        <v>124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88</v>
      </c>
      <c r="BK273" s="231">
        <f>ROUND(I273*H273,2)</f>
        <v>0</v>
      </c>
      <c r="BL273" s="16" t="s">
        <v>130</v>
      </c>
      <c r="BM273" s="230" t="s">
        <v>441</v>
      </c>
    </row>
    <row r="274" s="13" customFormat="1">
      <c r="A274" s="13"/>
      <c r="B274" s="237"/>
      <c r="C274" s="238"/>
      <c r="D274" s="232" t="s">
        <v>137</v>
      </c>
      <c r="E274" s="239" t="s">
        <v>1</v>
      </c>
      <c r="F274" s="240" t="s">
        <v>138</v>
      </c>
      <c r="G274" s="238"/>
      <c r="H274" s="241">
        <v>10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137</v>
      </c>
      <c r="AU274" s="247" t="s">
        <v>90</v>
      </c>
      <c r="AV274" s="13" t="s">
        <v>90</v>
      </c>
      <c r="AW274" s="13" t="s">
        <v>36</v>
      </c>
      <c r="AX274" s="13" t="s">
        <v>88</v>
      </c>
      <c r="AY274" s="247" t="s">
        <v>124</v>
      </c>
    </row>
    <row r="275" s="2" customFormat="1" ht="24.15" customHeight="1">
      <c r="A275" s="37"/>
      <c r="B275" s="38"/>
      <c r="C275" s="218" t="s">
        <v>442</v>
      </c>
      <c r="D275" s="218" t="s">
        <v>126</v>
      </c>
      <c r="E275" s="219" t="s">
        <v>443</v>
      </c>
      <c r="F275" s="220" t="s">
        <v>444</v>
      </c>
      <c r="G275" s="221" t="s">
        <v>300</v>
      </c>
      <c r="H275" s="222">
        <v>3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45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130</v>
      </c>
      <c r="AT275" s="230" t="s">
        <v>126</v>
      </c>
      <c r="AU275" s="230" t="s">
        <v>90</v>
      </c>
      <c r="AY275" s="16" t="s">
        <v>124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88</v>
      </c>
      <c r="BK275" s="231">
        <f>ROUND(I275*H275,2)</f>
        <v>0</v>
      </c>
      <c r="BL275" s="16" t="s">
        <v>130</v>
      </c>
      <c r="BM275" s="230" t="s">
        <v>445</v>
      </c>
    </row>
    <row r="276" s="2" customFormat="1" ht="16.5" customHeight="1">
      <c r="A276" s="37"/>
      <c r="B276" s="38"/>
      <c r="C276" s="218" t="s">
        <v>446</v>
      </c>
      <c r="D276" s="218" t="s">
        <v>126</v>
      </c>
      <c r="E276" s="219" t="s">
        <v>447</v>
      </c>
      <c r="F276" s="220" t="s">
        <v>448</v>
      </c>
      <c r="G276" s="221" t="s">
        <v>300</v>
      </c>
      <c r="H276" s="222">
        <v>10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45</v>
      </c>
      <c r="O276" s="90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130</v>
      </c>
      <c r="AT276" s="230" t="s">
        <v>126</v>
      </c>
      <c r="AU276" s="230" t="s">
        <v>90</v>
      </c>
      <c r="AY276" s="16" t="s">
        <v>124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88</v>
      </c>
      <c r="BK276" s="231">
        <f>ROUND(I276*H276,2)</f>
        <v>0</v>
      </c>
      <c r="BL276" s="16" t="s">
        <v>130</v>
      </c>
      <c r="BM276" s="230" t="s">
        <v>449</v>
      </c>
    </row>
    <row r="277" s="12" customFormat="1" ht="22.8" customHeight="1">
      <c r="A277" s="12"/>
      <c r="B277" s="202"/>
      <c r="C277" s="203"/>
      <c r="D277" s="204" t="s">
        <v>79</v>
      </c>
      <c r="E277" s="216" t="s">
        <v>450</v>
      </c>
      <c r="F277" s="216" t="s">
        <v>451</v>
      </c>
      <c r="G277" s="203"/>
      <c r="H277" s="203"/>
      <c r="I277" s="206"/>
      <c r="J277" s="217">
        <f>BK277</f>
        <v>0</v>
      </c>
      <c r="K277" s="203"/>
      <c r="L277" s="208"/>
      <c r="M277" s="209"/>
      <c r="N277" s="210"/>
      <c r="O277" s="210"/>
      <c r="P277" s="211">
        <f>SUM(P278:P284)</f>
        <v>0</v>
      </c>
      <c r="Q277" s="210"/>
      <c r="R277" s="211">
        <f>SUM(R278:R284)</f>
        <v>0</v>
      </c>
      <c r="S277" s="210"/>
      <c r="T277" s="212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3" t="s">
        <v>88</v>
      </c>
      <c r="AT277" s="214" t="s">
        <v>79</v>
      </c>
      <c r="AU277" s="214" t="s">
        <v>88</v>
      </c>
      <c r="AY277" s="213" t="s">
        <v>124</v>
      </c>
      <c r="BK277" s="215">
        <f>SUM(BK278:BK284)</f>
        <v>0</v>
      </c>
    </row>
    <row r="278" s="2" customFormat="1" ht="21.75" customHeight="1">
      <c r="A278" s="37"/>
      <c r="B278" s="38"/>
      <c r="C278" s="218" t="s">
        <v>452</v>
      </c>
      <c r="D278" s="218" t="s">
        <v>126</v>
      </c>
      <c r="E278" s="219" t="s">
        <v>453</v>
      </c>
      <c r="F278" s="220" t="s">
        <v>454</v>
      </c>
      <c r="G278" s="221" t="s">
        <v>184</v>
      </c>
      <c r="H278" s="222">
        <v>185.59999999999999</v>
      </c>
      <c r="I278" s="223"/>
      <c r="J278" s="224">
        <f>ROUND(I278*H278,2)</f>
        <v>0</v>
      </c>
      <c r="K278" s="225"/>
      <c r="L278" s="43"/>
      <c r="M278" s="226" t="s">
        <v>1</v>
      </c>
      <c r="N278" s="227" t="s">
        <v>45</v>
      </c>
      <c r="O278" s="90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130</v>
      </c>
      <c r="AT278" s="230" t="s">
        <v>126</v>
      </c>
      <c r="AU278" s="230" t="s">
        <v>90</v>
      </c>
      <c r="AY278" s="16" t="s">
        <v>124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88</v>
      </c>
      <c r="BK278" s="231">
        <f>ROUND(I278*H278,2)</f>
        <v>0</v>
      </c>
      <c r="BL278" s="16" t="s">
        <v>130</v>
      </c>
      <c r="BM278" s="230" t="s">
        <v>455</v>
      </c>
    </row>
    <row r="279" s="13" customFormat="1">
      <c r="A279" s="13"/>
      <c r="B279" s="237"/>
      <c r="C279" s="238"/>
      <c r="D279" s="232" t="s">
        <v>137</v>
      </c>
      <c r="E279" s="239" t="s">
        <v>1</v>
      </c>
      <c r="F279" s="240" t="s">
        <v>456</v>
      </c>
      <c r="G279" s="238"/>
      <c r="H279" s="241">
        <v>185.59999999999999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137</v>
      </c>
      <c r="AU279" s="247" t="s">
        <v>90</v>
      </c>
      <c r="AV279" s="13" t="s">
        <v>90</v>
      </c>
      <c r="AW279" s="13" t="s">
        <v>36</v>
      </c>
      <c r="AX279" s="13" t="s">
        <v>88</v>
      </c>
      <c r="AY279" s="247" t="s">
        <v>124</v>
      </c>
    </row>
    <row r="280" s="2" customFormat="1" ht="24.15" customHeight="1">
      <c r="A280" s="37"/>
      <c r="B280" s="38"/>
      <c r="C280" s="218" t="s">
        <v>457</v>
      </c>
      <c r="D280" s="218" t="s">
        <v>126</v>
      </c>
      <c r="E280" s="219" t="s">
        <v>458</v>
      </c>
      <c r="F280" s="220" t="s">
        <v>459</v>
      </c>
      <c r="G280" s="221" t="s">
        <v>184</v>
      </c>
      <c r="H280" s="222">
        <v>1670.4000000000001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45</v>
      </c>
      <c r="O280" s="9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130</v>
      </c>
      <c r="AT280" s="230" t="s">
        <v>126</v>
      </c>
      <c r="AU280" s="230" t="s">
        <v>90</v>
      </c>
      <c r="AY280" s="16" t="s">
        <v>124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88</v>
      </c>
      <c r="BK280" s="231">
        <f>ROUND(I280*H280,2)</f>
        <v>0</v>
      </c>
      <c r="BL280" s="16" t="s">
        <v>130</v>
      </c>
      <c r="BM280" s="230" t="s">
        <v>460</v>
      </c>
    </row>
    <row r="281" s="13" customFormat="1">
      <c r="A281" s="13"/>
      <c r="B281" s="237"/>
      <c r="C281" s="238"/>
      <c r="D281" s="232" t="s">
        <v>137</v>
      </c>
      <c r="E281" s="239" t="s">
        <v>1</v>
      </c>
      <c r="F281" s="240" t="s">
        <v>461</v>
      </c>
      <c r="G281" s="238"/>
      <c r="H281" s="241">
        <v>1670.4000000000001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137</v>
      </c>
      <c r="AU281" s="247" t="s">
        <v>90</v>
      </c>
      <c r="AV281" s="13" t="s">
        <v>90</v>
      </c>
      <c r="AW281" s="13" t="s">
        <v>36</v>
      </c>
      <c r="AX281" s="13" t="s">
        <v>88</v>
      </c>
      <c r="AY281" s="247" t="s">
        <v>124</v>
      </c>
    </row>
    <row r="282" s="2" customFormat="1" ht="24.15" customHeight="1">
      <c r="A282" s="37"/>
      <c r="B282" s="38"/>
      <c r="C282" s="218" t="s">
        <v>462</v>
      </c>
      <c r="D282" s="218" t="s">
        <v>126</v>
      </c>
      <c r="E282" s="219" t="s">
        <v>463</v>
      </c>
      <c r="F282" s="220" t="s">
        <v>464</v>
      </c>
      <c r="G282" s="221" t="s">
        <v>184</v>
      </c>
      <c r="H282" s="222">
        <v>185.59999999999999</v>
      </c>
      <c r="I282" s="223"/>
      <c r="J282" s="224">
        <f>ROUND(I282*H282,2)</f>
        <v>0</v>
      </c>
      <c r="K282" s="225"/>
      <c r="L282" s="43"/>
      <c r="M282" s="226" t="s">
        <v>1</v>
      </c>
      <c r="N282" s="227" t="s">
        <v>45</v>
      </c>
      <c r="O282" s="90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0" t="s">
        <v>130</v>
      </c>
      <c r="AT282" s="230" t="s">
        <v>126</v>
      </c>
      <c r="AU282" s="230" t="s">
        <v>90</v>
      </c>
      <c r="AY282" s="16" t="s">
        <v>124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88</v>
      </c>
      <c r="BK282" s="231">
        <f>ROUND(I282*H282,2)</f>
        <v>0</v>
      </c>
      <c r="BL282" s="16" t="s">
        <v>130</v>
      </c>
      <c r="BM282" s="230" t="s">
        <v>465</v>
      </c>
    </row>
    <row r="283" s="2" customFormat="1" ht="37.8" customHeight="1">
      <c r="A283" s="37"/>
      <c r="B283" s="38"/>
      <c r="C283" s="218" t="s">
        <v>466</v>
      </c>
      <c r="D283" s="218" t="s">
        <v>126</v>
      </c>
      <c r="E283" s="219" t="s">
        <v>467</v>
      </c>
      <c r="F283" s="220" t="s">
        <v>468</v>
      </c>
      <c r="G283" s="221" t="s">
        <v>184</v>
      </c>
      <c r="H283" s="222">
        <v>170.09999999999999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45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130</v>
      </c>
      <c r="AT283" s="230" t="s">
        <v>126</v>
      </c>
      <c r="AU283" s="230" t="s">
        <v>90</v>
      </c>
      <c r="AY283" s="16" t="s">
        <v>124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88</v>
      </c>
      <c r="BK283" s="231">
        <f>ROUND(I283*H283,2)</f>
        <v>0</v>
      </c>
      <c r="BL283" s="16" t="s">
        <v>130</v>
      </c>
      <c r="BM283" s="230" t="s">
        <v>469</v>
      </c>
    </row>
    <row r="284" s="2" customFormat="1" ht="44.25" customHeight="1">
      <c r="A284" s="37"/>
      <c r="B284" s="38"/>
      <c r="C284" s="218" t="s">
        <v>470</v>
      </c>
      <c r="D284" s="218" t="s">
        <v>126</v>
      </c>
      <c r="E284" s="219" t="s">
        <v>471</v>
      </c>
      <c r="F284" s="220" t="s">
        <v>472</v>
      </c>
      <c r="G284" s="221" t="s">
        <v>184</v>
      </c>
      <c r="H284" s="222">
        <v>15.5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45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130</v>
      </c>
      <c r="AT284" s="230" t="s">
        <v>126</v>
      </c>
      <c r="AU284" s="230" t="s">
        <v>90</v>
      </c>
      <c r="AY284" s="16" t="s">
        <v>124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88</v>
      </c>
      <c r="BK284" s="231">
        <f>ROUND(I284*H284,2)</f>
        <v>0</v>
      </c>
      <c r="BL284" s="16" t="s">
        <v>130</v>
      </c>
      <c r="BM284" s="230" t="s">
        <v>473</v>
      </c>
    </row>
    <row r="285" s="12" customFormat="1" ht="22.8" customHeight="1">
      <c r="A285" s="12"/>
      <c r="B285" s="202"/>
      <c r="C285" s="203"/>
      <c r="D285" s="204" t="s">
        <v>79</v>
      </c>
      <c r="E285" s="216" t="s">
        <v>474</v>
      </c>
      <c r="F285" s="216" t="s">
        <v>475</v>
      </c>
      <c r="G285" s="203"/>
      <c r="H285" s="203"/>
      <c r="I285" s="206"/>
      <c r="J285" s="217">
        <f>BK285</f>
        <v>0</v>
      </c>
      <c r="K285" s="203"/>
      <c r="L285" s="208"/>
      <c r="M285" s="209"/>
      <c r="N285" s="210"/>
      <c r="O285" s="210"/>
      <c r="P285" s="211">
        <f>P286</f>
        <v>0</v>
      </c>
      <c r="Q285" s="210"/>
      <c r="R285" s="211">
        <f>R286</f>
        <v>0</v>
      </c>
      <c r="S285" s="210"/>
      <c r="T285" s="212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3" t="s">
        <v>88</v>
      </c>
      <c r="AT285" s="214" t="s">
        <v>79</v>
      </c>
      <c r="AU285" s="214" t="s">
        <v>88</v>
      </c>
      <c r="AY285" s="213" t="s">
        <v>124</v>
      </c>
      <c r="BK285" s="215">
        <f>BK286</f>
        <v>0</v>
      </c>
    </row>
    <row r="286" s="2" customFormat="1" ht="24.15" customHeight="1">
      <c r="A286" s="37"/>
      <c r="B286" s="38"/>
      <c r="C286" s="218" t="s">
        <v>476</v>
      </c>
      <c r="D286" s="218" t="s">
        <v>126</v>
      </c>
      <c r="E286" s="219" t="s">
        <v>477</v>
      </c>
      <c r="F286" s="220" t="s">
        <v>478</v>
      </c>
      <c r="G286" s="221" t="s">
        <v>184</v>
      </c>
      <c r="H286" s="222">
        <v>849.41999999999996</v>
      </c>
      <c r="I286" s="223"/>
      <c r="J286" s="224">
        <f>ROUND(I286*H286,2)</f>
        <v>0</v>
      </c>
      <c r="K286" s="225"/>
      <c r="L286" s="43"/>
      <c r="M286" s="270" t="s">
        <v>1</v>
      </c>
      <c r="N286" s="271" t="s">
        <v>45</v>
      </c>
      <c r="O286" s="272"/>
      <c r="P286" s="273">
        <f>O286*H286</f>
        <v>0</v>
      </c>
      <c r="Q286" s="273">
        <v>0</v>
      </c>
      <c r="R286" s="273">
        <f>Q286*H286</f>
        <v>0</v>
      </c>
      <c r="S286" s="273">
        <v>0</v>
      </c>
      <c r="T286" s="27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130</v>
      </c>
      <c r="AT286" s="230" t="s">
        <v>126</v>
      </c>
      <c r="AU286" s="230" t="s">
        <v>90</v>
      </c>
      <c r="AY286" s="16" t="s">
        <v>124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88</v>
      </c>
      <c r="BK286" s="231">
        <f>ROUND(I286*H286,2)</f>
        <v>0</v>
      </c>
      <c r="BL286" s="16" t="s">
        <v>130</v>
      </c>
      <c r="BM286" s="230" t="s">
        <v>479</v>
      </c>
    </row>
    <row r="287" s="2" customFormat="1" ht="6.96" customHeight="1">
      <c r="A287" s="37"/>
      <c r="B287" s="65"/>
      <c r="C287" s="66"/>
      <c r="D287" s="66"/>
      <c r="E287" s="66"/>
      <c r="F287" s="66"/>
      <c r="G287" s="66"/>
      <c r="H287" s="66"/>
      <c r="I287" s="66"/>
      <c r="J287" s="66"/>
      <c r="K287" s="66"/>
      <c r="L287" s="43"/>
      <c r="M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</row>
  </sheetData>
  <sheetProtection sheet="1" autoFilter="0" formatColumns="0" formatRows="0" objects="1" scenarios="1" spinCount="100000" saltValue="FaQqPtnQ/+qAoGltfFJ7sll/OQeuA6R+ByRGLx5gYIHukY6jz0m20vagIXRtDowl9oSR2PxA7nAJeoKyBORXqA==" hashValue="9GNE0wVxQtS2/n5ySlqwUMVOPjebVVmta42q1s/QvZHr1ldhDQdYUDWDklDJYPxC0aVkD2Pl/2tWLqAGfLsZqg==" algorithmName="SHA-512" password="CC35"/>
  <autoFilter ref="C122:K28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Zřízení parkovacích míst u domova pro seniory Havlíčkův Brod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480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21. 11. 2024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ROUND((SUM(BE119:BE138)),  2)</f>
        <v>0</v>
      </c>
      <c r="G33" s="37"/>
      <c r="H33" s="37"/>
      <c r="I33" s="154">
        <v>0.20999999999999999</v>
      </c>
      <c r="J33" s="153">
        <f>ROUND(((SUM(BE119:BE138))*I33),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ROUND((SUM(BF119:BF138)),  2)</f>
        <v>0</v>
      </c>
      <c r="G34" s="37"/>
      <c r="H34" s="37"/>
      <c r="I34" s="154">
        <v>0.12</v>
      </c>
      <c r="J34" s="153">
        <f>ROUND(((SUM(BF119:BF138))*I34),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ROUND((SUM(BG119:BG138)),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ROUND((SUM(BH119:BH138)),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ROUND((SUM(BI119:BI138)),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Zřízení parkovacích míst u domova pro seniory Havlíčkův Brod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000 - Ostatní a vedlejší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>Havlíčkův Brod</v>
      </c>
      <c r="G89" s="39"/>
      <c r="H89" s="39"/>
      <c r="I89" s="31" t="s">
        <v>22</v>
      </c>
      <c r="J89" s="78" t="str">
        <f>IF(J12="","",J12)</f>
        <v>21. 11. 2024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Kraj Vysočina</v>
      </c>
      <c r="G91" s="39"/>
      <c r="H91" s="39"/>
      <c r="I91" s="31" t="s">
        <v>32</v>
      </c>
      <c r="J91" s="35" t="str">
        <f>E21</f>
        <v>Brodská stavební spol. s r.o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hidden="1" s="9" customFormat="1" ht="24.96" customHeight="1">
      <c r="A97" s="9"/>
      <c r="B97" s="178"/>
      <c r="C97" s="179"/>
      <c r="D97" s="180" t="s">
        <v>481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482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483</v>
      </c>
      <c r="E99" s="187"/>
      <c r="F99" s="187"/>
      <c r="G99" s="187"/>
      <c r="H99" s="187"/>
      <c r="I99" s="187"/>
      <c r="J99" s="188">
        <f>J130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/>
    <row r="103" hidden="1"/>
    <row r="104" hidden="1"/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109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Zřízení parkovacích míst u domova pro seniory Havlíčkův Brod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95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 000 - Ostatní a vedlejší náklady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Havlíčkův Brod</v>
      </c>
      <c r="G113" s="39"/>
      <c r="H113" s="39"/>
      <c r="I113" s="31" t="s">
        <v>22</v>
      </c>
      <c r="J113" s="78" t="str">
        <f>IF(J12="","",J12)</f>
        <v>21. 11. 2024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24</v>
      </c>
      <c r="D115" s="39"/>
      <c r="E115" s="39"/>
      <c r="F115" s="26" t="str">
        <f>E15</f>
        <v>Kraj Vysočina</v>
      </c>
      <c r="G115" s="39"/>
      <c r="H115" s="39"/>
      <c r="I115" s="31" t="s">
        <v>32</v>
      </c>
      <c r="J115" s="35" t="str">
        <f>E21</f>
        <v>Brodská stavební spol. s r.o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37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110</v>
      </c>
      <c r="D118" s="193" t="s">
        <v>65</v>
      </c>
      <c r="E118" s="193" t="s">
        <v>61</v>
      </c>
      <c r="F118" s="193" t="s">
        <v>62</v>
      </c>
      <c r="G118" s="193" t="s">
        <v>111</v>
      </c>
      <c r="H118" s="193" t="s">
        <v>112</v>
      </c>
      <c r="I118" s="193" t="s">
        <v>113</v>
      </c>
      <c r="J118" s="194" t="s">
        <v>99</v>
      </c>
      <c r="K118" s="195" t="s">
        <v>114</v>
      </c>
      <c r="L118" s="196"/>
      <c r="M118" s="99" t="s">
        <v>1</v>
      </c>
      <c r="N118" s="100" t="s">
        <v>44</v>
      </c>
      <c r="O118" s="100" t="s">
        <v>115</v>
      </c>
      <c r="P118" s="100" t="s">
        <v>116</v>
      </c>
      <c r="Q118" s="100" t="s">
        <v>117</v>
      </c>
      <c r="R118" s="100" t="s">
        <v>118</v>
      </c>
      <c r="S118" s="100" t="s">
        <v>119</v>
      </c>
      <c r="T118" s="101" t="s">
        <v>120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121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0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79</v>
      </c>
      <c r="AU119" s="16" t="s">
        <v>101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79</v>
      </c>
      <c r="E120" s="205" t="s">
        <v>122</v>
      </c>
      <c r="F120" s="205" t="s">
        <v>92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P121+P130</f>
        <v>0</v>
      </c>
      <c r="Q120" s="210"/>
      <c r="R120" s="211">
        <f>R121+R130</f>
        <v>0</v>
      </c>
      <c r="S120" s="210"/>
      <c r="T120" s="212">
        <f>T121+T130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130</v>
      </c>
      <c r="AT120" s="214" t="s">
        <v>79</v>
      </c>
      <c r="AU120" s="214" t="s">
        <v>80</v>
      </c>
      <c r="AY120" s="213" t="s">
        <v>124</v>
      </c>
      <c r="BK120" s="215">
        <f>BK121+BK130</f>
        <v>0</v>
      </c>
    </row>
    <row r="121" s="12" customFormat="1" ht="22.8" customHeight="1">
      <c r="A121" s="12"/>
      <c r="B121" s="202"/>
      <c r="C121" s="203"/>
      <c r="D121" s="204" t="s">
        <v>79</v>
      </c>
      <c r="E121" s="216" t="s">
        <v>484</v>
      </c>
      <c r="F121" s="216" t="s">
        <v>485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SUM(P122:P129)</f>
        <v>0</v>
      </c>
      <c r="Q121" s="210"/>
      <c r="R121" s="211">
        <f>SUM(R122:R129)</f>
        <v>0</v>
      </c>
      <c r="S121" s="210"/>
      <c r="T121" s="212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130</v>
      </c>
      <c r="AT121" s="214" t="s">
        <v>79</v>
      </c>
      <c r="AU121" s="214" t="s">
        <v>88</v>
      </c>
      <c r="AY121" s="213" t="s">
        <v>124</v>
      </c>
      <c r="BK121" s="215">
        <f>SUM(BK122:BK129)</f>
        <v>0</v>
      </c>
    </row>
    <row r="122" s="2" customFormat="1" ht="16.5" customHeight="1">
      <c r="A122" s="37"/>
      <c r="B122" s="38"/>
      <c r="C122" s="218" t="s">
        <v>88</v>
      </c>
      <c r="D122" s="218" t="s">
        <v>126</v>
      </c>
      <c r="E122" s="219" t="s">
        <v>486</v>
      </c>
      <c r="F122" s="220" t="s">
        <v>487</v>
      </c>
      <c r="G122" s="221" t="s">
        <v>300</v>
      </c>
      <c r="H122" s="222">
        <v>3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45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488</v>
      </c>
      <c r="AT122" s="230" t="s">
        <v>126</v>
      </c>
      <c r="AU122" s="230" t="s">
        <v>90</v>
      </c>
      <c r="AY122" s="16" t="s">
        <v>124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88</v>
      </c>
      <c r="BK122" s="231">
        <f>ROUND(I122*H122,2)</f>
        <v>0</v>
      </c>
      <c r="BL122" s="16" t="s">
        <v>488</v>
      </c>
      <c r="BM122" s="230" t="s">
        <v>489</v>
      </c>
    </row>
    <row r="123" s="2" customFormat="1" ht="16.5" customHeight="1">
      <c r="A123" s="37"/>
      <c r="B123" s="38"/>
      <c r="C123" s="218" t="s">
        <v>90</v>
      </c>
      <c r="D123" s="218" t="s">
        <v>126</v>
      </c>
      <c r="E123" s="219" t="s">
        <v>490</v>
      </c>
      <c r="F123" s="220" t="s">
        <v>491</v>
      </c>
      <c r="G123" s="221" t="s">
        <v>492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45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488</v>
      </c>
      <c r="AT123" s="230" t="s">
        <v>126</v>
      </c>
      <c r="AU123" s="230" t="s">
        <v>90</v>
      </c>
      <c r="AY123" s="16" t="s">
        <v>124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88</v>
      </c>
      <c r="BK123" s="231">
        <f>ROUND(I123*H123,2)</f>
        <v>0</v>
      </c>
      <c r="BL123" s="16" t="s">
        <v>488</v>
      </c>
      <c r="BM123" s="230" t="s">
        <v>493</v>
      </c>
    </row>
    <row r="124" s="2" customFormat="1">
      <c r="A124" s="37"/>
      <c r="B124" s="38"/>
      <c r="C124" s="39"/>
      <c r="D124" s="232" t="s">
        <v>132</v>
      </c>
      <c r="E124" s="39"/>
      <c r="F124" s="233" t="s">
        <v>494</v>
      </c>
      <c r="G124" s="39"/>
      <c r="H124" s="39"/>
      <c r="I124" s="234"/>
      <c r="J124" s="39"/>
      <c r="K124" s="39"/>
      <c r="L124" s="43"/>
      <c r="M124" s="235"/>
      <c r="N124" s="23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132</v>
      </c>
      <c r="AU124" s="16" t="s">
        <v>90</v>
      </c>
    </row>
    <row r="125" s="2" customFormat="1" ht="16.5" customHeight="1">
      <c r="A125" s="37"/>
      <c r="B125" s="38"/>
      <c r="C125" s="218" t="s">
        <v>139</v>
      </c>
      <c r="D125" s="218" t="s">
        <v>126</v>
      </c>
      <c r="E125" s="219" t="s">
        <v>495</v>
      </c>
      <c r="F125" s="220" t="s">
        <v>496</v>
      </c>
      <c r="G125" s="221" t="s">
        <v>492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45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488</v>
      </c>
      <c r="AT125" s="230" t="s">
        <v>126</v>
      </c>
      <c r="AU125" s="230" t="s">
        <v>90</v>
      </c>
      <c r="AY125" s="16" t="s">
        <v>124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88</v>
      </c>
      <c r="BK125" s="231">
        <f>ROUND(I125*H125,2)</f>
        <v>0</v>
      </c>
      <c r="BL125" s="16" t="s">
        <v>488</v>
      </c>
      <c r="BM125" s="230" t="s">
        <v>497</v>
      </c>
    </row>
    <row r="126" s="2" customFormat="1">
      <c r="A126" s="37"/>
      <c r="B126" s="38"/>
      <c r="C126" s="39"/>
      <c r="D126" s="232" t="s">
        <v>132</v>
      </c>
      <c r="E126" s="39"/>
      <c r="F126" s="233" t="s">
        <v>498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132</v>
      </c>
      <c r="AU126" s="16" t="s">
        <v>90</v>
      </c>
    </row>
    <row r="127" s="2" customFormat="1" ht="24.15" customHeight="1">
      <c r="A127" s="37"/>
      <c r="B127" s="38"/>
      <c r="C127" s="218" t="s">
        <v>130</v>
      </c>
      <c r="D127" s="218" t="s">
        <v>126</v>
      </c>
      <c r="E127" s="219" t="s">
        <v>499</v>
      </c>
      <c r="F127" s="220" t="s">
        <v>500</v>
      </c>
      <c r="G127" s="221" t="s">
        <v>492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45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488</v>
      </c>
      <c r="AT127" s="230" t="s">
        <v>126</v>
      </c>
      <c r="AU127" s="230" t="s">
        <v>90</v>
      </c>
      <c r="AY127" s="16" t="s">
        <v>124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88</v>
      </c>
      <c r="BK127" s="231">
        <f>ROUND(I127*H127,2)</f>
        <v>0</v>
      </c>
      <c r="BL127" s="16" t="s">
        <v>488</v>
      </c>
      <c r="BM127" s="230" t="s">
        <v>501</v>
      </c>
    </row>
    <row r="128" s="2" customFormat="1" ht="16.5" customHeight="1">
      <c r="A128" s="37"/>
      <c r="B128" s="38"/>
      <c r="C128" s="218" t="s">
        <v>146</v>
      </c>
      <c r="D128" s="218" t="s">
        <v>126</v>
      </c>
      <c r="E128" s="219" t="s">
        <v>502</v>
      </c>
      <c r="F128" s="220" t="s">
        <v>503</v>
      </c>
      <c r="G128" s="221" t="s">
        <v>492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45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488</v>
      </c>
      <c r="AT128" s="230" t="s">
        <v>126</v>
      </c>
      <c r="AU128" s="230" t="s">
        <v>90</v>
      </c>
      <c r="AY128" s="16" t="s">
        <v>124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88</v>
      </c>
      <c r="BK128" s="231">
        <f>ROUND(I128*H128,2)</f>
        <v>0</v>
      </c>
      <c r="BL128" s="16" t="s">
        <v>488</v>
      </c>
      <c r="BM128" s="230" t="s">
        <v>504</v>
      </c>
    </row>
    <row r="129" s="2" customFormat="1">
      <c r="A129" s="37"/>
      <c r="B129" s="38"/>
      <c r="C129" s="39"/>
      <c r="D129" s="232" t="s">
        <v>132</v>
      </c>
      <c r="E129" s="39"/>
      <c r="F129" s="233" t="s">
        <v>505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132</v>
      </c>
      <c r="AU129" s="16" t="s">
        <v>90</v>
      </c>
    </row>
    <row r="130" s="12" customFormat="1" ht="22.8" customHeight="1">
      <c r="A130" s="12"/>
      <c r="B130" s="202"/>
      <c r="C130" s="203"/>
      <c r="D130" s="204" t="s">
        <v>79</v>
      </c>
      <c r="E130" s="216" t="s">
        <v>506</v>
      </c>
      <c r="F130" s="216" t="s">
        <v>507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SUM(P131:P138)</f>
        <v>0</v>
      </c>
      <c r="Q130" s="210"/>
      <c r="R130" s="211">
        <f>SUM(R131:R138)</f>
        <v>0</v>
      </c>
      <c r="S130" s="210"/>
      <c r="T130" s="212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146</v>
      </c>
      <c r="AT130" s="214" t="s">
        <v>79</v>
      </c>
      <c r="AU130" s="214" t="s">
        <v>88</v>
      </c>
      <c r="AY130" s="213" t="s">
        <v>124</v>
      </c>
      <c r="BK130" s="215">
        <f>SUM(BK131:BK138)</f>
        <v>0</v>
      </c>
    </row>
    <row r="131" s="2" customFormat="1" ht="16.5" customHeight="1">
      <c r="A131" s="37"/>
      <c r="B131" s="38"/>
      <c r="C131" s="218" t="s">
        <v>154</v>
      </c>
      <c r="D131" s="218" t="s">
        <v>126</v>
      </c>
      <c r="E131" s="219" t="s">
        <v>508</v>
      </c>
      <c r="F131" s="220" t="s">
        <v>509</v>
      </c>
      <c r="G131" s="221" t="s">
        <v>492</v>
      </c>
      <c r="H131" s="222">
        <v>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45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130</v>
      </c>
      <c r="AT131" s="230" t="s">
        <v>126</v>
      </c>
      <c r="AU131" s="230" t="s">
        <v>90</v>
      </c>
      <c r="AY131" s="16" t="s">
        <v>124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88</v>
      </c>
      <c r="BK131" s="231">
        <f>ROUND(I131*H131,2)</f>
        <v>0</v>
      </c>
      <c r="BL131" s="16" t="s">
        <v>130</v>
      </c>
      <c r="BM131" s="230" t="s">
        <v>510</v>
      </c>
    </row>
    <row r="132" s="2" customFormat="1">
      <c r="A132" s="37"/>
      <c r="B132" s="38"/>
      <c r="C132" s="39"/>
      <c r="D132" s="232" t="s">
        <v>132</v>
      </c>
      <c r="E132" s="39"/>
      <c r="F132" s="233" t="s">
        <v>511</v>
      </c>
      <c r="G132" s="39"/>
      <c r="H132" s="39"/>
      <c r="I132" s="234"/>
      <c r="J132" s="39"/>
      <c r="K132" s="39"/>
      <c r="L132" s="43"/>
      <c r="M132" s="235"/>
      <c r="N132" s="23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132</v>
      </c>
      <c r="AU132" s="16" t="s">
        <v>90</v>
      </c>
    </row>
    <row r="133" s="2" customFormat="1" ht="16.5" customHeight="1">
      <c r="A133" s="37"/>
      <c r="B133" s="38"/>
      <c r="C133" s="218" t="s">
        <v>158</v>
      </c>
      <c r="D133" s="218" t="s">
        <v>126</v>
      </c>
      <c r="E133" s="219" t="s">
        <v>512</v>
      </c>
      <c r="F133" s="220" t="s">
        <v>513</v>
      </c>
      <c r="G133" s="221" t="s">
        <v>492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45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488</v>
      </c>
      <c r="AT133" s="230" t="s">
        <v>126</v>
      </c>
      <c r="AU133" s="230" t="s">
        <v>90</v>
      </c>
      <c r="AY133" s="16" t="s">
        <v>124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88</v>
      </c>
      <c r="BK133" s="231">
        <f>ROUND(I133*H133,2)</f>
        <v>0</v>
      </c>
      <c r="BL133" s="16" t="s">
        <v>488</v>
      </c>
      <c r="BM133" s="230" t="s">
        <v>514</v>
      </c>
    </row>
    <row r="134" s="2" customFormat="1">
      <c r="A134" s="37"/>
      <c r="B134" s="38"/>
      <c r="C134" s="39"/>
      <c r="D134" s="232" t="s">
        <v>132</v>
      </c>
      <c r="E134" s="39"/>
      <c r="F134" s="233" t="s">
        <v>515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132</v>
      </c>
      <c r="AU134" s="16" t="s">
        <v>90</v>
      </c>
    </row>
    <row r="135" s="2" customFormat="1" ht="16.5" customHeight="1">
      <c r="A135" s="37"/>
      <c r="B135" s="38"/>
      <c r="C135" s="218" t="s">
        <v>164</v>
      </c>
      <c r="D135" s="218" t="s">
        <v>126</v>
      </c>
      <c r="E135" s="219" t="s">
        <v>516</v>
      </c>
      <c r="F135" s="220" t="s">
        <v>517</v>
      </c>
      <c r="G135" s="221" t="s">
        <v>492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45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488</v>
      </c>
      <c r="AT135" s="230" t="s">
        <v>126</v>
      </c>
      <c r="AU135" s="230" t="s">
        <v>90</v>
      </c>
      <c r="AY135" s="16" t="s">
        <v>124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88</v>
      </c>
      <c r="BK135" s="231">
        <f>ROUND(I135*H135,2)</f>
        <v>0</v>
      </c>
      <c r="BL135" s="16" t="s">
        <v>488</v>
      </c>
      <c r="BM135" s="230" t="s">
        <v>518</v>
      </c>
    </row>
    <row r="136" s="2" customFormat="1">
      <c r="A136" s="37"/>
      <c r="B136" s="38"/>
      <c r="C136" s="39"/>
      <c r="D136" s="232" t="s">
        <v>132</v>
      </c>
      <c r="E136" s="39"/>
      <c r="F136" s="233" t="s">
        <v>519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132</v>
      </c>
      <c r="AU136" s="16" t="s">
        <v>90</v>
      </c>
    </row>
    <row r="137" s="2" customFormat="1" ht="16.5" customHeight="1">
      <c r="A137" s="37"/>
      <c r="B137" s="38"/>
      <c r="C137" s="218" t="s">
        <v>173</v>
      </c>
      <c r="D137" s="218" t="s">
        <v>126</v>
      </c>
      <c r="E137" s="219" t="s">
        <v>520</v>
      </c>
      <c r="F137" s="220" t="s">
        <v>521</v>
      </c>
      <c r="G137" s="221" t="s">
        <v>492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45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488</v>
      </c>
      <c r="AT137" s="230" t="s">
        <v>126</v>
      </c>
      <c r="AU137" s="230" t="s">
        <v>90</v>
      </c>
      <c r="AY137" s="16" t="s">
        <v>124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88</v>
      </c>
      <c r="BK137" s="231">
        <f>ROUND(I137*H137,2)</f>
        <v>0</v>
      </c>
      <c r="BL137" s="16" t="s">
        <v>488</v>
      </c>
      <c r="BM137" s="230" t="s">
        <v>522</v>
      </c>
    </row>
    <row r="138" s="2" customFormat="1">
      <c r="A138" s="37"/>
      <c r="B138" s="38"/>
      <c r="C138" s="39"/>
      <c r="D138" s="232" t="s">
        <v>132</v>
      </c>
      <c r="E138" s="39"/>
      <c r="F138" s="233" t="s">
        <v>523</v>
      </c>
      <c r="G138" s="39"/>
      <c r="H138" s="39"/>
      <c r="I138" s="234"/>
      <c r="J138" s="39"/>
      <c r="K138" s="39"/>
      <c r="L138" s="43"/>
      <c r="M138" s="275"/>
      <c r="N138" s="276"/>
      <c r="O138" s="272"/>
      <c r="P138" s="272"/>
      <c r="Q138" s="272"/>
      <c r="R138" s="272"/>
      <c r="S138" s="272"/>
      <c r="T138" s="2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132</v>
      </c>
      <c r="AU138" s="16" t="s">
        <v>90</v>
      </c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Z6OO67hwVnbG5A5aw7reC2IVZtIfL1cZ+lvLGbdIpUDo+1BarvFdOmxI3Ly+5oanTczrsLo3B5SC2nbBjWVxJA==" hashValue="LJyKsGd2SN3qntFMRbiDcJyzgT4mh48VDNtxNKozmXwk4DntdD59KZdpO1KHvkAC7sIXUsNjPwniuai3Mle2uQ==" algorithmName="SHA-512" password="CC35"/>
  <autoFilter ref="C118:K13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2024-11-25T14:00:28Z</dcterms:created>
  <dcterms:modified xsi:type="dcterms:W3CDTF">2024-11-25T14:00:29Z</dcterms:modified>
</cp:coreProperties>
</file>